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lunet-my.sharepoint.com/personal/madplh_lunet_lboro_ac_uk/Documents/RESEARCH/Number - Arabic and English/Analysis/"/>
    </mc:Choice>
  </mc:AlternateContent>
  <xr:revisionPtr revIDLastSave="852" documentId="8_{66215BFD-B2A9-45C0-88F2-20DBE86EDA05}" xr6:coauthVersionLast="47" xr6:coauthVersionMax="47" xr10:uidLastSave="{F67F872E-7540-4D47-B5F6-696A7FAC6037}"/>
  <bookViews>
    <workbookView xWindow="-120" yWindow="-120" windowWidth="29040" windowHeight="15840" xr2:uid="{5E310F96-E033-4F08-B29D-0492B57BD1FF}"/>
  </bookViews>
  <sheets>
    <sheet name="X code" sheetId="1" r:id="rId1"/>
    <sheet name="X code summary" sheetId="3" r:id="rId2"/>
    <sheet name="F - 2 digit" sheetId="2" r:id="rId3"/>
    <sheet name="M code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81" i="1" l="1"/>
  <c r="Q81" i="1"/>
  <c r="R74" i="1"/>
  <c r="Q74" i="1"/>
  <c r="R67" i="1"/>
  <c r="Q67" i="1"/>
  <c r="R60" i="1"/>
  <c r="Q60" i="1"/>
  <c r="R53" i="1"/>
  <c r="Q53" i="1"/>
  <c r="R46" i="1"/>
  <c r="Q46" i="1"/>
  <c r="R39" i="1"/>
  <c r="Q39" i="1"/>
  <c r="R32" i="1"/>
  <c r="Q32" i="1"/>
  <c r="R23" i="1"/>
  <c r="Q23" i="1"/>
  <c r="R16" i="1"/>
  <c r="Q16" i="1"/>
  <c r="R9" i="1"/>
  <c r="Q9" i="1"/>
  <c r="M31" i="4"/>
  <c r="H31" i="4"/>
  <c r="G31" i="4"/>
  <c r="E31" i="4"/>
  <c r="D31" i="4"/>
  <c r="L30" i="4"/>
  <c r="K30" i="4"/>
  <c r="J30" i="4"/>
  <c r="I30" i="4"/>
  <c r="L29" i="4"/>
  <c r="K29" i="4"/>
  <c r="J29" i="4"/>
  <c r="I29" i="4"/>
  <c r="N29" i="4" s="1"/>
  <c r="L28" i="4"/>
  <c r="K28" i="4"/>
  <c r="J28" i="4"/>
  <c r="I28" i="4"/>
  <c r="M24" i="4"/>
  <c r="H24" i="4"/>
  <c r="G24" i="4"/>
  <c r="E24" i="4"/>
  <c r="D24" i="4"/>
  <c r="L23" i="4"/>
  <c r="K23" i="4"/>
  <c r="J23" i="4"/>
  <c r="I23" i="4"/>
  <c r="L22" i="4"/>
  <c r="K22" i="4"/>
  <c r="J22" i="4"/>
  <c r="I22" i="4"/>
  <c r="N22" i="4" s="1"/>
  <c r="L21" i="4"/>
  <c r="K21" i="4"/>
  <c r="J21" i="4"/>
  <c r="I21" i="4"/>
  <c r="M17" i="4"/>
  <c r="H17" i="4"/>
  <c r="G17" i="4"/>
  <c r="E17" i="4"/>
  <c r="D17" i="4"/>
  <c r="K17" i="4" s="1"/>
  <c r="L16" i="4"/>
  <c r="K16" i="4"/>
  <c r="J16" i="4"/>
  <c r="I16" i="4"/>
  <c r="L15" i="4"/>
  <c r="K15" i="4"/>
  <c r="J15" i="4"/>
  <c r="I15" i="4"/>
  <c r="L14" i="4"/>
  <c r="K14" i="4"/>
  <c r="J14" i="4"/>
  <c r="I14" i="4"/>
  <c r="M10" i="4"/>
  <c r="H10" i="4"/>
  <c r="G10" i="4"/>
  <c r="L10" i="4" s="1"/>
  <c r="E10" i="4"/>
  <c r="D10" i="4"/>
  <c r="K10" i="4" s="1"/>
  <c r="L9" i="4"/>
  <c r="K9" i="4"/>
  <c r="J9" i="4"/>
  <c r="I9" i="4"/>
  <c r="N9" i="4" s="1"/>
  <c r="L8" i="4"/>
  <c r="K8" i="4"/>
  <c r="J8" i="4"/>
  <c r="I8" i="4"/>
  <c r="L7" i="4"/>
  <c r="K7" i="4"/>
  <c r="J7" i="4"/>
  <c r="I7" i="4"/>
  <c r="K20" i="1"/>
  <c r="L20" i="1"/>
  <c r="L22" i="1"/>
  <c r="K22" i="1"/>
  <c r="L21" i="1"/>
  <c r="K21" i="1"/>
  <c r="L15" i="1"/>
  <c r="K15" i="1"/>
  <c r="L14" i="1"/>
  <c r="K14" i="1"/>
  <c r="L8" i="1"/>
  <c r="K8" i="1"/>
  <c r="L7" i="1"/>
  <c r="K7" i="1"/>
  <c r="L80" i="1"/>
  <c r="K80" i="1"/>
  <c r="L79" i="1"/>
  <c r="K79" i="1"/>
  <c r="L78" i="1"/>
  <c r="K78" i="1"/>
  <c r="L73" i="1"/>
  <c r="K73" i="1"/>
  <c r="L72" i="1"/>
  <c r="K72" i="1"/>
  <c r="L71" i="1"/>
  <c r="K71" i="1"/>
  <c r="L66" i="1"/>
  <c r="K66" i="1"/>
  <c r="L65" i="1"/>
  <c r="K65" i="1"/>
  <c r="L64" i="1"/>
  <c r="K64" i="1"/>
  <c r="M67" i="1"/>
  <c r="H67" i="1"/>
  <c r="G67" i="1"/>
  <c r="E67" i="1"/>
  <c r="D67" i="1"/>
  <c r="L59" i="1"/>
  <c r="K59" i="1"/>
  <c r="L58" i="1"/>
  <c r="K58" i="1"/>
  <c r="L57" i="1"/>
  <c r="K57" i="1"/>
  <c r="L52" i="1"/>
  <c r="K52" i="1"/>
  <c r="L51" i="1"/>
  <c r="K51" i="1"/>
  <c r="L45" i="1"/>
  <c r="L44" i="1"/>
  <c r="K45" i="1"/>
  <c r="K44" i="1"/>
  <c r="L38" i="1"/>
  <c r="L37" i="1"/>
  <c r="L36" i="1"/>
  <c r="K37" i="1"/>
  <c r="K38" i="1"/>
  <c r="K36" i="1"/>
  <c r="L31" i="1"/>
  <c r="L30" i="1"/>
  <c r="K31" i="1"/>
  <c r="K30" i="1"/>
  <c r="K24" i="4" l="1"/>
  <c r="J10" i="4"/>
  <c r="I17" i="4"/>
  <c r="L24" i="4"/>
  <c r="I10" i="4"/>
  <c r="L17" i="4"/>
  <c r="J17" i="4"/>
  <c r="N17" i="4" s="1"/>
  <c r="N21" i="4"/>
  <c r="N14" i="4"/>
  <c r="N15" i="4"/>
  <c r="K31" i="4"/>
  <c r="N7" i="4"/>
  <c r="I24" i="4"/>
  <c r="N8" i="4"/>
  <c r="J24" i="4"/>
  <c r="L31" i="4"/>
  <c r="N10" i="4"/>
  <c r="J31" i="4"/>
  <c r="N30" i="4"/>
  <c r="N16" i="4"/>
  <c r="N28" i="4"/>
  <c r="I31" i="4"/>
  <c r="N23" i="4"/>
  <c r="K67" i="1"/>
  <c r="L67" i="1"/>
  <c r="V19" i="2"/>
  <c r="U19" i="2"/>
  <c r="R19" i="2"/>
  <c r="Q19" i="2"/>
  <c r="Y18" i="2"/>
  <c r="X18" i="2"/>
  <c r="W18" i="2"/>
  <c r="S18" i="2"/>
  <c r="Y17" i="2"/>
  <c r="X17" i="2"/>
  <c r="W17" i="2"/>
  <c r="S17" i="2"/>
  <c r="Y16" i="2"/>
  <c r="X16" i="2"/>
  <c r="W16" i="2"/>
  <c r="S16" i="2"/>
  <c r="Y15" i="2"/>
  <c r="X15" i="2"/>
  <c r="Z15" i="2" s="1"/>
  <c r="W15" i="2"/>
  <c r="S15" i="2"/>
  <c r="Y14" i="2"/>
  <c r="X14" i="2"/>
  <c r="W14" i="2"/>
  <c r="S14" i="2"/>
  <c r="Y13" i="2"/>
  <c r="X13" i="2"/>
  <c r="W13" i="2"/>
  <c r="S13" i="2"/>
  <c r="Y12" i="2"/>
  <c r="X12" i="2"/>
  <c r="W12" i="2"/>
  <c r="S12" i="2"/>
  <c r="Y11" i="2"/>
  <c r="X11" i="2"/>
  <c r="W11" i="2"/>
  <c r="S11" i="2"/>
  <c r="Y10" i="2"/>
  <c r="X10" i="2"/>
  <c r="W10" i="2"/>
  <c r="S10" i="2"/>
  <c r="Y9" i="2"/>
  <c r="X9" i="2"/>
  <c r="W9" i="2"/>
  <c r="S9" i="2"/>
  <c r="Y8" i="2"/>
  <c r="X8" i="2"/>
  <c r="W8" i="2"/>
  <c r="S8" i="2"/>
  <c r="Y7" i="2"/>
  <c r="X7" i="2"/>
  <c r="W7" i="2"/>
  <c r="S7" i="2"/>
  <c r="Y6" i="2"/>
  <c r="X6" i="2"/>
  <c r="W6" i="2"/>
  <c r="S6" i="2"/>
  <c r="M8" i="2"/>
  <c r="M9" i="2"/>
  <c r="M10" i="2"/>
  <c r="M11" i="2"/>
  <c r="M12" i="2"/>
  <c r="M13" i="2"/>
  <c r="M14" i="2"/>
  <c r="M15" i="2"/>
  <c r="M16" i="2"/>
  <c r="M17" i="2"/>
  <c r="M18" i="2"/>
  <c r="M19" i="2"/>
  <c r="K19" i="2"/>
  <c r="K8" i="2"/>
  <c r="L8" i="2"/>
  <c r="K9" i="2"/>
  <c r="L9" i="2"/>
  <c r="K10" i="2"/>
  <c r="L10" i="2"/>
  <c r="K11" i="2"/>
  <c r="L11" i="2"/>
  <c r="K12" i="2"/>
  <c r="L12" i="2"/>
  <c r="K13" i="2"/>
  <c r="L13" i="2"/>
  <c r="K14" i="2"/>
  <c r="L14" i="2"/>
  <c r="K15" i="2"/>
  <c r="L15" i="2"/>
  <c r="K16" i="2"/>
  <c r="L16" i="2"/>
  <c r="K17" i="2"/>
  <c r="L17" i="2"/>
  <c r="K18" i="2"/>
  <c r="L18" i="2"/>
  <c r="L7" i="2"/>
  <c r="L6" i="2"/>
  <c r="K6" i="2"/>
  <c r="F19" i="2"/>
  <c r="F18" i="2"/>
  <c r="F17" i="2"/>
  <c r="F16" i="2"/>
  <c r="F15" i="2"/>
  <c r="F14" i="2"/>
  <c r="F13" i="2"/>
  <c r="F12" i="2"/>
  <c r="F11" i="2"/>
  <c r="F10" i="2"/>
  <c r="F9" i="2"/>
  <c r="F8" i="2"/>
  <c r="F7" i="2"/>
  <c r="F6" i="2"/>
  <c r="E19" i="2"/>
  <c r="L19" i="2" s="1"/>
  <c r="D19" i="2"/>
  <c r="J19" i="2"/>
  <c r="I19" i="2"/>
  <c r="H19" i="2"/>
  <c r="J7" i="2"/>
  <c r="J8" i="2"/>
  <c r="J9" i="2"/>
  <c r="J10" i="2"/>
  <c r="J11" i="2"/>
  <c r="J12" i="2"/>
  <c r="J13" i="2"/>
  <c r="J14" i="2"/>
  <c r="J15" i="2"/>
  <c r="J16" i="2"/>
  <c r="J17" i="2"/>
  <c r="J18" i="2"/>
  <c r="J6" i="2"/>
  <c r="K7" i="2"/>
  <c r="M81" i="1"/>
  <c r="H81" i="1"/>
  <c r="G81" i="1"/>
  <c r="E81" i="1"/>
  <c r="D81" i="1"/>
  <c r="M74" i="1"/>
  <c r="H74" i="1"/>
  <c r="G74" i="1"/>
  <c r="E74" i="1"/>
  <c r="D74" i="1"/>
  <c r="M60" i="1"/>
  <c r="H60" i="1"/>
  <c r="G60" i="1"/>
  <c r="E60" i="1"/>
  <c r="D60" i="1"/>
  <c r="M53" i="1"/>
  <c r="H53" i="1"/>
  <c r="G53" i="1"/>
  <c r="E53" i="1"/>
  <c r="D53" i="1"/>
  <c r="M46" i="1"/>
  <c r="H46" i="1"/>
  <c r="G46" i="1"/>
  <c r="E46" i="1"/>
  <c r="D46" i="1"/>
  <c r="M39" i="1"/>
  <c r="H39" i="1"/>
  <c r="G39" i="1"/>
  <c r="E39" i="1"/>
  <c r="D39" i="1"/>
  <c r="M32" i="1"/>
  <c r="H32" i="1"/>
  <c r="G32" i="1"/>
  <c r="E32" i="1"/>
  <c r="D32" i="1"/>
  <c r="J80" i="1"/>
  <c r="I80" i="1"/>
  <c r="J79" i="1"/>
  <c r="I79" i="1"/>
  <c r="J78" i="1"/>
  <c r="I78" i="1"/>
  <c r="J73" i="1"/>
  <c r="I73" i="1"/>
  <c r="J72" i="1"/>
  <c r="I72" i="1"/>
  <c r="J71" i="1"/>
  <c r="I71" i="1"/>
  <c r="J66" i="1"/>
  <c r="I66" i="1"/>
  <c r="J65" i="1"/>
  <c r="I65" i="1"/>
  <c r="J64" i="1"/>
  <c r="I64" i="1"/>
  <c r="J59" i="1"/>
  <c r="I59" i="1"/>
  <c r="J58" i="1"/>
  <c r="I58" i="1"/>
  <c r="J57" i="1"/>
  <c r="I57" i="1"/>
  <c r="J52" i="1"/>
  <c r="I52" i="1"/>
  <c r="J51" i="1"/>
  <c r="I51" i="1"/>
  <c r="J50" i="1"/>
  <c r="I50" i="1"/>
  <c r="J45" i="1"/>
  <c r="I45" i="1"/>
  <c r="J44" i="1"/>
  <c r="I44" i="1"/>
  <c r="J43" i="1"/>
  <c r="I43" i="1"/>
  <c r="J38" i="1"/>
  <c r="I38" i="1"/>
  <c r="J37" i="1"/>
  <c r="I37" i="1"/>
  <c r="J36" i="1"/>
  <c r="I36" i="1"/>
  <c r="J31" i="1"/>
  <c r="I31" i="1"/>
  <c r="J30" i="1"/>
  <c r="I30" i="1"/>
  <c r="J29" i="1"/>
  <c r="I29" i="1"/>
  <c r="M23" i="1"/>
  <c r="H23" i="1"/>
  <c r="G23" i="1"/>
  <c r="E23" i="1"/>
  <c r="D23" i="1"/>
  <c r="M16" i="1"/>
  <c r="H16" i="1"/>
  <c r="G16" i="1"/>
  <c r="E16" i="1"/>
  <c r="D16" i="1"/>
  <c r="M9" i="1"/>
  <c r="H9" i="1"/>
  <c r="G9" i="1"/>
  <c r="E9" i="1"/>
  <c r="D9" i="1"/>
  <c r="J22" i="1"/>
  <c r="I22" i="1"/>
  <c r="J21" i="1"/>
  <c r="I21" i="1"/>
  <c r="J20" i="1"/>
  <c r="I20" i="1"/>
  <c r="J15" i="1"/>
  <c r="I15" i="1"/>
  <c r="J14" i="1"/>
  <c r="I14" i="1"/>
  <c r="J13" i="1"/>
  <c r="I13" i="1"/>
  <c r="I7" i="1"/>
  <c r="J7" i="1"/>
  <c r="I8" i="1"/>
  <c r="J8" i="1"/>
  <c r="J6" i="1"/>
  <c r="I6" i="1"/>
  <c r="N31" i="4" l="1"/>
  <c r="N24" i="4"/>
  <c r="N31" i="1"/>
  <c r="L46" i="1"/>
  <c r="K60" i="1"/>
  <c r="N21" i="1"/>
  <c r="L23" i="1"/>
  <c r="N22" i="1"/>
  <c r="L39" i="1"/>
  <c r="N20" i="1"/>
  <c r="L9" i="1"/>
  <c r="K23" i="1"/>
  <c r="J23" i="1"/>
  <c r="L32" i="1"/>
  <c r="K46" i="1"/>
  <c r="K53" i="1"/>
  <c r="N15" i="1"/>
  <c r="K9" i="1"/>
  <c r="J53" i="1"/>
  <c r="J81" i="1"/>
  <c r="L60" i="1"/>
  <c r="K81" i="1"/>
  <c r="L16" i="1"/>
  <c r="N65" i="1"/>
  <c r="K32" i="1"/>
  <c r="L81" i="1"/>
  <c r="N7" i="1"/>
  <c r="N51" i="1"/>
  <c r="N59" i="1"/>
  <c r="N79" i="1"/>
  <c r="L74" i="1"/>
  <c r="K16" i="1"/>
  <c r="N44" i="1"/>
  <c r="N52" i="1"/>
  <c r="N64" i="1"/>
  <c r="I67" i="1"/>
  <c r="N72" i="1"/>
  <c r="N80" i="1"/>
  <c r="K39" i="1"/>
  <c r="I9" i="1"/>
  <c r="J67" i="1"/>
  <c r="I32" i="1"/>
  <c r="J32" i="1"/>
  <c r="J60" i="1"/>
  <c r="N30" i="1"/>
  <c r="L53" i="1"/>
  <c r="K74" i="1"/>
  <c r="N45" i="1"/>
  <c r="N38" i="1"/>
  <c r="I53" i="1"/>
  <c r="I60" i="1"/>
  <c r="N66" i="1"/>
  <c r="I81" i="1"/>
  <c r="N73" i="1"/>
  <c r="I46" i="1"/>
  <c r="I74" i="1"/>
  <c r="N8" i="1"/>
  <c r="N37" i="1"/>
  <c r="J46" i="1"/>
  <c r="J74" i="1"/>
  <c r="I16" i="1"/>
  <c r="I39" i="1"/>
  <c r="J9" i="1"/>
  <c r="J16" i="1"/>
  <c r="N57" i="1"/>
  <c r="J39" i="1"/>
  <c r="N58" i="1"/>
  <c r="N78" i="1"/>
  <c r="N14" i="1"/>
  <c r="I23" i="1"/>
  <c r="N36" i="1"/>
  <c r="N71" i="1"/>
  <c r="X19" i="2"/>
  <c r="S19" i="2"/>
  <c r="Z16" i="2"/>
  <c r="Z14" i="2"/>
  <c r="Z13" i="2"/>
  <c r="Z11" i="2"/>
  <c r="Z7" i="2"/>
  <c r="Z12" i="2"/>
  <c r="Z9" i="2"/>
  <c r="Z17" i="2"/>
  <c r="Z6" i="2"/>
  <c r="Z8" i="2"/>
  <c r="Z10" i="2"/>
  <c r="Z18" i="2"/>
  <c r="W19" i="2"/>
  <c r="Y19" i="2"/>
  <c r="Z19" i="2" s="1"/>
  <c r="M7" i="2"/>
  <c r="M6" i="2"/>
  <c r="N23" i="1" l="1"/>
  <c r="N81" i="1"/>
  <c r="N74" i="1"/>
  <c r="N32" i="1"/>
  <c r="N46" i="1"/>
  <c r="N53" i="1"/>
  <c r="N9" i="1"/>
  <c r="N16" i="1"/>
  <c r="N67" i="1"/>
  <c r="N60" i="1"/>
  <c r="N39" i="1"/>
</calcChain>
</file>

<file path=xl/sharedStrings.xml><?xml version="1.0" encoding="utf-8"?>
<sst xmlns="http://schemas.openxmlformats.org/spreadsheetml/2006/main" count="342" uniqueCount="42">
  <si>
    <t>Arabic</t>
  </si>
  <si>
    <t>Single digit</t>
  </si>
  <si>
    <t>2 digits</t>
  </si>
  <si>
    <t>3 digits</t>
  </si>
  <si>
    <t>Year</t>
  </si>
  <si>
    <t># times</t>
  </si>
  <si>
    <t># attempted</t>
  </si>
  <si>
    <t>X9 - only when that digit appears in the question</t>
  </si>
  <si>
    <t>Total times</t>
  </si>
  <si>
    <t>Total attempted</t>
  </si>
  <si>
    <t># times digit was in questions</t>
  </si>
  <si>
    <t>English</t>
  </si>
  <si>
    <t>X3 - only when that digit appears in the question</t>
  </si>
  <si>
    <t>X4 - only when that digit appears in the question</t>
  </si>
  <si>
    <t>Totals</t>
  </si>
  <si>
    <t>% times/attempted</t>
  </si>
  <si>
    <t>X1 - only when that digit appears in the question</t>
  </si>
  <si>
    <t>X2 - only when that digit appears in the question</t>
  </si>
  <si>
    <t>X5 - only when that digit appears in the question</t>
  </si>
  <si>
    <t>X6 - only when that digit appears in the question</t>
  </si>
  <si>
    <t>X7 - only when that digit appears in the question</t>
  </si>
  <si>
    <t>Note # attempted includes counting twice for 717 and also doubling numbr of attempts.</t>
  </si>
  <si>
    <t>% times/attempts</t>
  </si>
  <si>
    <t>F - Arabic - two digit numbers</t>
  </si>
  <si>
    <t>F - English - two digit numbers</t>
  </si>
  <si>
    <t>Note includes counting double for 11 and also double number of attempts on that question</t>
  </si>
  <si>
    <t>Year 1</t>
  </si>
  <si>
    <t>Year 2</t>
  </si>
  <si>
    <t>Overall</t>
  </si>
  <si>
    <t>Includes data for X2+M2 as well: Year 1 5+2; Year 2: 1+0</t>
  </si>
  <si>
    <t>Includes data for X2+M2 as well: Year 1 40+16; Year 2: 4+1</t>
  </si>
  <si>
    <t xml:space="preserve">Includes data for X2+M2 as well: Year 1 7+4; Year 2; Year 2: 2+0 </t>
  </si>
  <si>
    <t>Includes data for X5+M5 as well: Year 1 8+1; Year 2 4+0</t>
  </si>
  <si>
    <t>Includes data for X5+M5 as well: Year 1 25+7; Year 2 12+0</t>
  </si>
  <si>
    <t>Includes data for X5+M5 as well: Year 1 18+2; Year 2 8+0</t>
  </si>
  <si>
    <t>M2 - only when that digit appears in the question</t>
  </si>
  <si>
    <t>Writing the digit</t>
  </si>
  <si>
    <t>M6 - only when that digit appears in the question</t>
  </si>
  <si>
    <t>M7 - only when that digit appears in the question</t>
  </si>
  <si>
    <t>Note includes counting double for 717 and also double number of attempts on that question</t>
  </si>
  <si>
    <t>M8 - only when that digit appears in the question</t>
  </si>
  <si>
    <t>Confidence intervals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</si>
</sst>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2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10" fontId="0" fillId="0" borderId="6" xfId="1" applyNumberFormat="1" applyFont="1" applyBorder="1" applyAlignment="1">
      <alignment horizontal="center" vertical="center"/>
    </xf>
    <xf numFmtId="10" fontId="0" fillId="0" borderId="3" xfId="1" applyNumberFormat="1" applyFont="1" applyBorder="1" applyAlignment="1">
      <alignment horizontal="center" vertical="center"/>
    </xf>
    <xf numFmtId="10" fontId="0" fillId="0" borderId="0" xfId="1" applyNumberFormat="1" applyFont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10" fontId="0" fillId="0" borderId="17" xfId="1" applyNumberFormat="1" applyFont="1" applyBorder="1" applyAlignment="1">
      <alignment horizontal="center" vertical="center"/>
    </xf>
    <xf numFmtId="0" fontId="0" fillId="0" borderId="22" xfId="0" applyFill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10" fontId="0" fillId="0" borderId="26" xfId="1" applyNumberFormat="1" applyFont="1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10" fontId="0" fillId="0" borderId="5" xfId="1" applyNumberFormat="1" applyFont="1" applyBorder="1" applyAlignment="1">
      <alignment horizontal="center" vertical="center"/>
    </xf>
    <xf numFmtId="10" fontId="0" fillId="0" borderId="22" xfId="1" applyNumberFormat="1" applyFont="1" applyBorder="1" applyAlignment="1">
      <alignment horizontal="center" vertical="center"/>
    </xf>
    <xf numFmtId="10" fontId="0" fillId="0" borderId="30" xfId="0" applyNumberFormat="1" applyBorder="1" applyAlignment="1">
      <alignment horizontal="center" vertical="center"/>
    </xf>
    <xf numFmtId="10" fontId="0" fillId="0" borderId="31" xfId="0" applyNumberFormat="1" applyBorder="1" applyAlignment="1">
      <alignment horizontal="center" vertical="center"/>
    </xf>
    <xf numFmtId="0" fontId="0" fillId="0" borderId="23" xfId="0" applyFill="1" applyBorder="1" applyAlignment="1">
      <alignment horizontal="center" vertical="center"/>
    </xf>
    <xf numFmtId="0" fontId="0" fillId="0" borderId="24" xfId="0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0" fontId="0" fillId="0" borderId="0" xfId="0" applyNumberFormat="1" applyBorder="1" applyAlignment="1">
      <alignment horizontal="center" vertical="center"/>
    </xf>
    <xf numFmtId="10" fontId="0" fillId="0" borderId="0" xfId="1" applyNumberFormat="1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2" fontId="0" fillId="0" borderId="0" xfId="0" applyNumberForma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737C73-621E-41A3-B4A0-213362080A4E}">
  <dimension ref="A1:R81"/>
  <sheetViews>
    <sheetView tabSelected="1" topLeftCell="A37" workbookViewId="0">
      <selection activeCell="Q46" sqref="Q46:R46"/>
    </sheetView>
  </sheetViews>
  <sheetFormatPr defaultRowHeight="15" x14ac:dyDescent="0.25"/>
  <cols>
    <col min="2" max="2" width="12.7109375" style="2" customWidth="1"/>
    <col min="3" max="4" width="9.140625" style="2"/>
    <col min="5" max="5" width="12" style="2" customWidth="1"/>
    <col min="6" max="7" width="9.140625" style="2"/>
    <col min="8" max="8" width="11.7109375" style="2" customWidth="1"/>
    <col min="9" max="9" width="10.5703125" style="2" customWidth="1"/>
    <col min="10" max="10" width="17.28515625" style="2" customWidth="1"/>
    <col min="11" max="11" width="28.85546875" style="2" customWidth="1"/>
    <col min="12" max="12" width="27.28515625" style="2" customWidth="1"/>
    <col min="13" max="13" width="28.42578125" style="2" customWidth="1"/>
    <col min="14" max="14" width="20.28515625" style="2" customWidth="1"/>
    <col min="17" max="18" width="9.5703125" bestFit="1" customWidth="1"/>
  </cols>
  <sheetData>
    <row r="1" spans="1:18" x14ac:dyDescent="0.25">
      <c r="B1" s="2" t="s">
        <v>36</v>
      </c>
    </row>
    <row r="3" spans="1:18" x14ac:dyDescent="0.25">
      <c r="A3" t="s">
        <v>0</v>
      </c>
      <c r="Q3" t="s">
        <v>41</v>
      </c>
    </row>
    <row r="4" spans="1:18" x14ac:dyDescent="0.25">
      <c r="A4" s="1"/>
      <c r="B4" s="21" t="s">
        <v>12</v>
      </c>
      <c r="K4" s="2" t="s">
        <v>26</v>
      </c>
      <c r="L4" s="2" t="s">
        <v>27</v>
      </c>
    </row>
    <row r="5" spans="1:18" ht="15.75" thickBot="1" x14ac:dyDescent="0.3">
      <c r="B5" s="9"/>
      <c r="C5" s="10" t="s">
        <v>4</v>
      </c>
      <c r="D5" s="11" t="s">
        <v>5</v>
      </c>
      <c r="E5" s="9" t="s">
        <v>6</v>
      </c>
      <c r="F5" s="10" t="s">
        <v>4</v>
      </c>
      <c r="G5" s="11" t="s">
        <v>5</v>
      </c>
      <c r="H5" s="9" t="s">
        <v>6</v>
      </c>
      <c r="I5" s="10" t="s">
        <v>8</v>
      </c>
      <c r="J5" s="12" t="s">
        <v>9</v>
      </c>
      <c r="K5" s="10" t="s">
        <v>15</v>
      </c>
      <c r="L5" s="10" t="s">
        <v>15</v>
      </c>
      <c r="M5" s="14" t="s">
        <v>10</v>
      </c>
      <c r="N5" s="10" t="s">
        <v>15</v>
      </c>
    </row>
    <row r="6" spans="1:18" x14ac:dyDescent="0.25">
      <c r="B6" s="6" t="s">
        <v>1</v>
      </c>
      <c r="C6" s="7">
        <v>1</v>
      </c>
      <c r="D6" s="8">
        <v>0</v>
      </c>
      <c r="E6" s="6">
        <v>0</v>
      </c>
      <c r="F6" s="7">
        <v>2</v>
      </c>
      <c r="G6" s="8">
        <v>0</v>
      </c>
      <c r="H6" s="6">
        <v>0</v>
      </c>
      <c r="I6" s="7">
        <f>D6+G6</f>
        <v>0</v>
      </c>
      <c r="J6" s="13">
        <f>E6+H6</f>
        <v>0</v>
      </c>
      <c r="K6" s="41">
        <v>0</v>
      </c>
      <c r="L6" s="41">
        <v>0</v>
      </c>
      <c r="M6" s="15">
        <v>0</v>
      </c>
      <c r="N6" s="17">
        <v>0</v>
      </c>
    </row>
    <row r="7" spans="1:18" x14ac:dyDescent="0.25">
      <c r="B7" s="5" t="s">
        <v>2</v>
      </c>
      <c r="C7" s="4">
        <v>1</v>
      </c>
      <c r="D7" s="3">
        <v>9</v>
      </c>
      <c r="E7" s="5">
        <v>353</v>
      </c>
      <c r="F7" s="4">
        <v>2</v>
      </c>
      <c r="G7" s="3">
        <v>4</v>
      </c>
      <c r="H7" s="5">
        <v>391</v>
      </c>
      <c r="I7" s="7">
        <f t="shared" ref="I7:I8" si="0">D7+G7</f>
        <v>13</v>
      </c>
      <c r="J7" s="13">
        <f t="shared" ref="J7:J8" si="1">E7+H7</f>
        <v>744</v>
      </c>
      <c r="K7" s="41">
        <f>D7/E7</f>
        <v>2.5495750708215296E-2</v>
      </c>
      <c r="L7" s="41">
        <f>G7/H7</f>
        <v>1.0230179028132993E-2</v>
      </c>
      <c r="M7" s="16">
        <v>2</v>
      </c>
      <c r="N7" s="18">
        <f>I7/J7</f>
        <v>1.7473118279569891E-2</v>
      </c>
    </row>
    <row r="8" spans="1:18" ht="15.75" thickBot="1" x14ac:dyDescent="0.3">
      <c r="B8" s="22" t="s">
        <v>3</v>
      </c>
      <c r="C8" s="23">
        <v>1</v>
      </c>
      <c r="D8" s="24">
        <v>8</v>
      </c>
      <c r="E8" s="22">
        <v>319</v>
      </c>
      <c r="F8" s="23">
        <v>2</v>
      </c>
      <c r="G8" s="24">
        <v>7</v>
      </c>
      <c r="H8" s="22">
        <v>532</v>
      </c>
      <c r="I8" s="25">
        <f t="shared" si="0"/>
        <v>15</v>
      </c>
      <c r="J8" s="26">
        <f t="shared" si="1"/>
        <v>851</v>
      </c>
      <c r="K8" s="41">
        <f>D8/E8</f>
        <v>2.5078369905956112E-2</v>
      </c>
      <c r="L8" s="41">
        <f t="shared" ref="L8:L9" si="2">G8/H8</f>
        <v>1.3157894736842105E-2</v>
      </c>
      <c r="M8" s="27">
        <v>3</v>
      </c>
      <c r="N8" s="28">
        <f t="shared" ref="N8:N9" si="3">I8/J8</f>
        <v>1.7626321974148061E-2</v>
      </c>
    </row>
    <row r="9" spans="1:18" x14ac:dyDescent="0.25">
      <c r="B9" s="29" t="s">
        <v>14</v>
      </c>
      <c r="C9" s="30"/>
      <c r="D9" s="31">
        <f>SUM(D6:D8)</f>
        <v>17</v>
      </c>
      <c r="E9" s="32">
        <f>SUM(E6:E8)</f>
        <v>672</v>
      </c>
      <c r="F9" s="30"/>
      <c r="G9" s="31">
        <f>SUM(G6:G8)</f>
        <v>11</v>
      </c>
      <c r="H9" s="32">
        <f>SUM(H6:H8)</f>
        <v>923</v>
      </c>
      <c r="I9" s="30">
        <f>SUM(I6:I8)</f>
        <v>28</v>
      </c>
      <c r="J9" s="33">
        <f>SUM(J6:J8)</f>
        <v>1595</v>
      </c>
      <c r="K9" s="42">
        <f>D9/E9</f>
        <v>2.5297619047619048E-2</v>
      </c>
      <c r="L9" s="42">
        <f t="shared" si="2"/>
        <v>1.1917659804983749E-2</v>
      </c>
      <c r="M9" s="34">
        <f>SUM(M6:M8)</f>
        <v>5</v>
      </c>
      <c r="N9" s="35">
        <f t="shared" si="3"/>
        <v>1.755485893416928E-2</v>
      </c>
      <c r="Q9" s="51">
        <f>(($I9/$J9)-1.96*SQRT(($I9/$J9)*(1-($I9/$J9))/$J9))*100</f>
        <v>1.1109775346678181</v>
      </c>
      <c r="R9" s="51">
        <f>(($I9/$J9)+1.96*SQRT(($I9/$J9)*(1-($I9/$J9))/$J9))*100</f>
        <v>2.3999942521660378</v>
      </c>
    </row>
    <row r="10" spans="1:18" x14ac:dyDescent="0.25">
      <c r="B10" s="20"/>
      <c r="N10" s="19"/>
    </row>
    <row r="11" spans="1:18" x14ac:dyDescent="0.25">
      <c r="B11" s="21" t="s">
        <v>13</v>
      </c>
      <c r="K11" s="2" t="s">
        <v>26</v>
      </c>
      <c r="L11" s="2" t="s">
        <v>27</v>
      </c>
    </row>
    <row r="12" spans="1:18" ht="15.75" thickBot="1" x14ac:dyDescent="0.3">
      <c r="B12" s="9"/>
      <c r="C12" s="10" t="s">
        <v>4</v>
      </c>
      <c r="D12" s="11" t="s">
        <v>5</v>
      </c>
      <c r="E12" s="9" t="s">
        <v>6</v>
      </c>
      <c r="F12" s="10" t="s">
        <v>4</v>
      </c>
      <c r="G12" s="11" t="s">
        <v>5</v>
      </c>
      <c r="H12" s="9" t="s">
        <v>6</v>
      </c>
      <c r="I12" s="10" t="s">
        <v>8</v>
      </c>
      <c r="J12" s="12" t="s">
        <v>9</v>
      </c>
      <c r="K12" s="10" t="s">
        <v>15</v>
      </c>
      <c r="L12" s="10" t="s">
        <v>15</v>
      </c>
      <c r="M12" s="14" t="s">
        <v>10</v>
      </c>
      <c r="N12" s="10" t="s">
        <v>15</v>
      </c>
    </row>
    <row r="13" spans="1:18" x14ac:dyDescent="0.25">
      <c r="B13" s="6" t="s">
        <v>1</v>
      </c>
      <c r="C13" s="7">
        <v>1</v>
      </c>
      <c r="D13" s="8">
        <v>0</v>
      </c>
      <c r="E13" s="6">
        <v>0</v>
      </c>
      <c r="F13" s="7">
        <v>2</v>
      </c>
      <c r="G13" s="8">
        <v>0</v>
      </c>
      <c r="H13" s="6">
        <v>0</v>
      </c>
      <c r="I13" s="7">
        <f>D13+G13</f>
        <v>0</v>
      </c>
      <c r="J13" s="13">
        <f>E13+H13</f>
        <v>0</v>
      </c>
      <c r="K13" s="41">
        <v>0</v>
      </c>
      <c r="L13" s="41">
        <v>0</v>
      </c>
      <c r="M13" s="15">
        <v>0</v>
      </c>
      <c r="N13" s="7">
        <v>0</v>
      </c>
    </row>
    <row r="14" spans="1:18" x14ac:dyDescent="0.25">
      <c r="B14" s="5" t="s">
        <v>2</v>
      </c>
      <c r="C14" s="4">
        <v>1</v>
      </c>
      <c r="D14" s="3">
        <v>9</v>
      </c>
      <c r="E14" s="5">
        <v>173</v>
      </c>
      <c r="F14" s="4">
        <v>2</v>
      </c>
      <c r="G14" s="3">
        <v>6</v>
      </c>
      <c r="H14" s="5">
        <v>198</v>
      </c>
      <c r="I14" s="7">
        <f t="shared" ref="I14:I15" si="4">D14+G14</f>
        <v>15</v>
      </c>
      <c r="J14" s="13">
        <f t="shared" ref="J14:J15" si="5">E14+H14</f>
        <v>371</v>
      </c>
      <c r="K14" s="41">
        <f>D14/E14</f>
        <v>5.2023121387283239E-2</v>
      </c>
      <c r="L14" s="41">
        <f>G14/H14</f>
        <v>3.0303030303030304E-2</v>
      </c>
      <c r="M14" s="16">
        <v>1</v>
      </c>
      <c r="N14" s="18">
        <f>I14/J14</f>
        <v>4.0431266846361183E-2</v>
      </c>
    </row>
    <row r="15" spans="1:18" ht="15.75" thickBot="1" x14ac:dyDescent="0.3">
      <c r="B15" s="5" t="s">
        <v>3</v>
      </c>
      <c r="C15" s="4">
        <v>1</v>
      </c>
      <c r="D15" s="3">
        <v>30</v>
      </c>
      <c r="E15" s="5">
        <v>351</v>
      </c>
      <c r="F15" s="4">
        <v>2</v>
      </c>
      <c r="G15" s="3">
        <v>20</v>
      </c>
      <c r="H15" s="5">
        <v>548</v>
      </c>
      <c r="I15" s="7">
        <f t="shared" si="4"/>
        <v>50</v>
      </c>
      <c r="J15" s="13">
        <f t="shared" si="5"/>
        <v>899</v>
      </c>
      <c r="K15" s="41">
        <f>D15/E15</f>
        <v>8.5470085470085472E-2</v>
      </c>
      <c r="L15" s="41">
        <f t="shared" ref="L15:L16" si="6">G15/H15</f>
        <v>3.6496350364963501E-2</v>
      </c>
      <c r="M15" s="16">
        <v>3</v>
      </c>
      <c r="N15" s="18">
        <f>I15/J15</f>
        <v>5.5617352614015569E-2</v>
      </c>
    </row>
    <row r="16" spans="1:18" x14ac:dyDescent="0.25">
      <c r="B16" s="29" t="s">
        <v>14</v>
      </c>
      <c r="C16" s="30"/>
      <c r="D16" s="31">
        <f>SUM(D13:D15)</f>
        <v>39</v>
      </c>
      <c r="E16" s="32">
        <f>SUM(E13:E15)</f>
        <v>524</v>
      </c>
      <c r="F16" s="30"/>
      <c r="G16" s="31">
        <f>SUM(G13:G15)</f>
        <v>26</v>
      </c>
      <c r="H16" s="32">
        <f>SUM(H13:H15)</f>
        <v>746</v>
      </c>
      <c r="I16" s="30">
        <f>SUM(I13:I15)</f>
        <v>65</v>
      </c>
      <c r="J16" s="33">
        <f>SUM(J13:J15)</f>
        <v>1270</v>
      </c>
      <c r="K16" s="42">
        <f>D16/E16</f>
        <v>7.4427480916030533E-2</v>
      </c>
      <c r="L16" s="42">
        <f t="shared" si="6"/>
        <v>3.4852546916890083E-2</v>
      </c>
      <c r="M16" s="34">
        <f>SUM(M13:M15)</f>
        <v>4</v>
      </c>
      <c r="N16" s="35">
        <f t="shared" ref="N16" si="7">I16/J16</f>
        <v>5.1181102362204724E-2</v>
      </c>
      <c r="Q16" s="51">
        <f>(($I16/$J16)-1.96*SQRT(($I16/$J16)*(1-($I16/$J16))/$J16))*100</f>
        <v>3.90611561710719</v>
      </c>
      <c r="R16" s="51">
        <f>(($I16/$J16)+1.96*SQRT(($I16/$J16)*(1-($I16/$J16))/$J16))*100</f>
        <v>6.3301048553337553</v>
      </c>
    </row>
    <row r="18" spans="1:18" x14ac:dyDescent="0.25">
      <c r="B18" s="21" t="s">
        <v>7</v>
      </c>
      <c r="K18" s="2" t="s">
        <v>26</v>
      </c>
      <c r="L18" s="2" t="s">
        <v>27</v>
      </c>
    </row>
    <row r="19" spans="1:18" ht="15.75" thickBot="1" x14ac:dyDescent="0.3">
      <c r="B19" s="9"/>
      <c r="C19" s="10" t="s">
        <v>4</v>
      </c>
      <c r="D19" s="11" t="s">
        <v>5</v>
      </c>
      <c r="E19" s="9" t="s">
        <v>6</v>
      </c>
      <c r="F19" s="10" t="s">
        <v>4</v>
      </c>
      <c r="G19" s="11" t="s">
        <v>5</v>
      </c>
      <c r="H19" s="9" t="s">
        <v>6</v>
      </c>
      <c r="I19" s="10" t="s">
        <v>8</v>
      </c>
      <c r="J19" s="12" t="s">
        <v>9</v>
      </c>
      <c r="K19" s="10" t="s">
        <v>15</v>
      </c>
      <c r="L19" s="10" t="s">
        <v>15</v>
      </c>
      <c r="M19" s="14" t="s">
        <v>10</v>
      </c>
      <c r="N19" s="10" t="s">
        <v>15</v>
      </c>
    </row>
    <row r="20" spans="1:18" x14ac:dyDescent="0.25">
      <c r="B20" s="6" t="s">
        <v>1</v>
      </c>
      <c r="C20" s="7">
        <v>1</v>
      </c>
      <c r="D20" s="8">
        <v>36</v>
      </c>
      <c r="E20" s="6">
        <v>178</v>
      </c>
      <c r="F20" s="7">
        <v>2</v>
      </c>
      <c r="G20" s="8">
        <v>13</v>
      </c>
      <c r="H20" s="6">
        <v>188</v>
      </c>
      <c r="I20" s="7">
        <f>D20+G20</f>
        <v>49</v>
      </c>
      <c r="J20" s="13">
        <f>E20+H20</f>
        <v>366</v>
      </c>
      <c r="K20" s="41">
        <f>D20/E20</f>
        <v>0.20224719101123595</v>
      </c>
      <c r="L20" s="41">
        <f>G20/H20</f>
        <v>6.9148936170212769E-2</v>
      </c>
      <c r="M20" s="15">
        <v>1</v>
      </c>
      <c r="N20" s="18">
        <f>I20/J20</f>
        <v>0.13387978142076504</v>
      </c>
    </row>
    <row r="21" spans="1:18" x14ac:dyDescent="0.25">
      <c r="B21" s="5" t="s">
        <v>2</v>
      </c>
      <c r="C21" s="4">
        <v>1</v>
      </c>
      <c r="D21" s="3">
        <v>36</v>
      </c>
      <c r="E21" s="5">
        <v>159</v>
      </c>
      <c r="F21" s="4">
        <v>2</v>
      </c>
      <c r="G21" s="3">
        <v>11</v>
      </c>
      <c r="H21" s="5">
        <v>181</v>
      </c>
      <c r="I21" s="7">
        <f t="shared" ref="I21:I22" si="8">D21+G21</f>
        <v>47</v>
      </c>
      <c r="J21" s="13">
        <f t="shared" ref="J21:J22" si="9">E21+H21</f>
        <v>340</v>
      </c>
      <c r="K21" s="41">
        <f>D21/E21</f>
        <v>0.22641509433962265</v>
      </c>
      <c r="L21" s="41">
        <f>G21/H21</f>
        <v>6.0773480662983423E-2</v>
      </c>
      <c r="M21" s="16">
        <v>1</v>
      </c>
      <c r="N21" s="18">
        <f>I21/J21</f>
        <v>0.13823529411764707</v>
      </c>
    </row>
    <row r="22" spans="1:18" ht="15.75" thickBot="1" x14ac:dyDescent="0.3">
      <c r="B22" s="5" t="s">
        <v>3</v>
      </c>
      <c r="C22" s="4">
        <v>1</v>
      </c>
      <c r="D22" s="3">
        <v>19</v>
      </c>
      <c r="E22" s="5">
        <v>162</v>
      </c>
      <c r="F22" s="4">
        <v>2</v>
      </c>
      <c r="G22" s="3">
        <v>33</v>
      </c>
      <c r="H22" s="5">
        <v>352</v>
      </c>
      <c r="I22" s="7">
        <f t="shared" si="8"/>
        <v>52</v>
      </c>
      <c r="J22" s="13">
        <f t="shared" si="9"/>
        <v>514</v>
      </c>
      <c r="K22" s="41">
        <f>D22/E22</f>
        <v>0.11728395061728394</v>
      </c>
      <c r="L22" s="41">
        <f t="shared" ref="L22:L23" si="10">G22/H22</f>
        <v>9.375E-2</v>
      </c>
      <c r="M22" s="16">
        <v>2</v>
      </c>
      <c r="N22" s="18">
        <f>I22/J22</f>
        <v>0.10116731517509728</v>
      </c>
    </row>
    <row r="23" spans="1:18" x14ac:dyDescent="0.25">
      <c r="B23" s="29" t="s">
        <v>14</v>
      </c>
      <c r="C23" s="30"/>
      <c r="D23" s="31">
        <f>SUM(D20:D22)</f>
        <v>91</v>
      </c>
      <c r="E23" s="32">
        <f>SUM(E20:E22)</f>
        <v>499</v>
      </c>
      <c r="F23" s="30"/>
      <c r="G23" s="31">
        <f>SUM(G20:G22)</f>
        <v>57</v>
      </c>
      <c r="H23" s="32">
        <f>SUM(H20:H22)</f>
        <v>721</v>
      </c>
      <c r="I23" s="30">
        <f>SUM(I20:I22)</f>
        <v>148</v>
      </c>
      <c r="J23" s="33">
        <f>SUM(J20:J22)</f>
        <v>1220</v>
      </c>
      <c r="K23" s="42">
        <f>D23/E23</f>
        <v>0.18236472945891782</v>
      </c>
      <c r="L23" s="42">
        <f t="shared" si="10"/>
        <v>7.9056865464632461E-2</v>
      </c>
      <c r="M23" s="34">
        <f>SUM(M20:M22)</f>
        <v>4</v>
      </c>
      <c r="N23" s="35">
        <f t="shared" ref="N23" si="11">I23/J23</f>
        <v>0.12131147540983607</v>
      </c>
      <c r="Q23" s="51">
        <f>(($I23/$J23)-1.96*SQRT(($I23/$J23)*(1-($I23/$J23))/$J23))*100</f>
        <v>10.299066942046858</v>
      </c>
      <c r="R23" s="51">
        <f>(($I23/$J23)+1.96*SQRT(($I23/$J23)*(1-($I23/$J23))/$J23))*100</f>
        <v>13.963228139920355</v>
      </c>
    </row>
    <row r="24" spans="1:18" x14ac:dyDescent="0.25">
      <c r="B24" s="20"/>
      <c r="C24" s="45"/>
      <c r="D24" s="45"/>
      <c r="E24" s="45"/>
      <c r="F24" s="45"/>
      <c r="G24" s="45"/>
      <c r="H24" s="45"/>
      <c r="I24" s="45"/>
      <c r="J24" s="45"/>
      <c r="K24" s="46"/>
      <c r="L24" s="46"/>
      <c r="M24" s="45"/>
      <c r="N24" s="47"/>
    </row>
    <row r="25" spans="1:18" x14ac:dyDescent="0.25">
      <c r="B25" s="20"/>
      <c r="C25" s="45"/>
      <c r="D25" s="45"/>
      <c r="E25" s="45"/>
      <c r="F25" s="45"/>
      <c r="G25" s="45"/>
      <c r="H25" s="45"/>
      <c r="I25" s="45"/>
      <c r="J25" s="45"/>
      <c r="K25" s="46"/>
      <c r="L25" s="46"/>
      <c r="M25" s="45"/>
      <c r="N25" s="47"/>
    </row>
    <row r="26" spans="1:18" x14ac:dyDescent="0.25">
      <c r="A26" t="s">
        <v>11</v>
      </c>
    </row>
    <row r="27" spans="1:18" x14ac:dyDescent="0.25">
      <c r="B27" s="21" t="s">
        <v>16</v>
      </c>
      <c r="K27" s="2" t="s">
        <v>26</v>
      </c>
      <c r="L27" s="2" t="s">
        <v>27</v>
      </c>
      <c r="M27" s="2" t="s">
        <v>28</v>
      </c>
      <c r="N27" s="2" t="s">
        <v>28</v>
      </c>
    </row>
    <row r="28" spans="1:18" ht="15.75" thickBot="1" x14ac:dyDescent="0.3">
      <c r="B28" s="9"/>
      <c r="C28" s="10" t="s">
        <v>4</v>
      </c>
      <c r="D28" s="11" t="s">
        <v>5</v>
      </c>
      <c r="E28" s="9" t="s">
        <v>6</v>
      </c>
      <c r="F28" s="10" t="s">
        <v>4</v>
      </c>
      <c r="G28" s="11" t="s">
        <v>5</v>
      </c>
      <c r="H28" s="9" t="s">
        <v>6</v>
      </c>
      <c r="I28" s="10" t="s">
        <v>8</v>
      </c>
      <c r="J28" s="12" t="s">
        <v>9</v>
      </c>
      <c r="K28" s="10" t="s">
        <v>15</v>
      </c>
      <c r="L28" s="10" t="s">
        <v>15</v>
      </c>
      <c r="M28" s="14" t="s">
        <v>10</v>
      </c>
      <c r="N28" s="10" t="s">
        <v>15</v>
      </c>
    </row>
    <row r="29" spans="1:18" x14ac:dyDescent="0.25">
      <c r="B29" s="6" t="s">
        <v>1</v>
      </c>
      <c r="C29" s="7">
        <v>1</v>
      </c>
      <c r="D29" s="8">
        <v>0</v>
      </c>
      <c r="E29" s="6">
        <v>0</v>
      </c>
      <c r="F29" s="7">
        <v>2</v>
      </c>
      <c r="G29" s="8">
        <v>0</v>
      </c>
      <c r="H29" s="6">
        <v>0</v>
      </c>
      <c r="I29" s="7">
        <f>D29+G29</f>
        <v>0</v>
      </c>
      <c r="J29" s="13">
        <f>E29+H29</f>
        <v>0</v>
      </c>
      <c r="K29" s="41">
        <v>0</v>
      </c>
      <c r="L29" s="41">
        <v>0</v>
      </c>
      <c r="M29" s="15">
        <v>0</v>
      </c>
      <c r="N29" s="18">
        <v>0</v>
      </c>
    </row>
    <row r="30" spans="1:18" x14ac:dyDescent="0.25">
      <c r="B30" s="5" t="s">
        <v>2</v>
      </c>
      <c r="C30" s="4">
        <v>1</v>
      </c>
      <c r="D30" s="3">
        <v>5</v>
      </c>
      <c r="E30" s="5">
        <v>983</v>
      </c>
      <c r="F30" s="4">
        <v>2</v>
      </c>
      <c r="G30" s="3">
        <v>1</v>
      </c>
      <c r="H30" s="5">
        <v>796</v>
      </c>
      <c r="I30" s="7">
        <f t="shared" ref="I30:I31" si="12">D30+G30</f>
        <v>6</v>
      </c>
      <c r="J30" s="13">
        <f t="shared" ref="J30:J31" si="13">E30+H30</f>
        <v>1779</v>
      </c>
      <c r="K30" s="41">
        <f>D30/E30</f>
        <v>5.0864699898270603E-3</v>
      </c>
      <c r="L30" s="41">
        <f>G30/H30</f>
        <v>1.2562814070351759E-3</v>
      </c>
      <c r="M30" s="16">
        <v>7</v>
      </c>
      <c r="N30" s="18">
        <f>I30/J30</f>
        <v>3.3726812816188868E-3</v>
      </c>
      <c r="P30" t="s">
        <v>25</v>
      </c>
    </row>
    <row r="31" spans="1:18" ht="15.75" thickBot="1" x14ac:dyDescent="0.3">
      <c r="B31" s="5" t="s">
        <v>3</v>
      </c>
      <c r="C31" s="4">
        <v>1</v>
      </c>
      <c r="D31" s="3">
        <v>3</v>
      </c>
      <c r="E31" s="5">
        <v>404</v>
      </c>
      <c r="F31" s="4">
        <v>2</v>
      </c>
      <c r="G31" s="3">
        <v>1</v>
      </c>
      <c r="H31" s="5">
        <v>336</v>
      </c>
      <c r="I31" s="7">
        <f t="shared" si="12"/>
        <v>4</v>
      </c>
      <c r="J31" s="13">
        <f t="shared" si="13"/>
        <v>740</v>
      </c>
      <c r="K31" s="41">
        <f>D31/E31</f>
        <v>7.4257425742574254E-3</v>
      </c>
      <c r="L31" s="41">
        <f t="shared" ref="L31:L32" si="14">G31/H31</f>
        <v>2.976190476190476E-3</v>
      </c>
      <c r="M31" s="16">
        <v>3</v>
      </c>
      <c r="N31" s="18">
        <f>I31/J31</f>
        <v>5.4054054054054057E-3</v>
      </c>
    </row>
    <row r="32" spans="1:18" x14ac:dyDescent="0.25">
      <c r="B32" s="29" t="s">
        <v>14</v>
      </c>
      <c r="C32" s="30"/>
      <c r="D32" s="31">
        <f>SUM(D29:D31)</f>
        <v>8</v>
      </c>
      <c r="E32" s="32">
        <f>SUM(E29:E31)</f>
        <v>1387</v>
      </c>
      <c r="F32" s="30"/>
      <c r="G32" s="31">
        <f>SUM(G29:G31)</f>
        <v>2</v>
      </c>
      <c r="H32" s="32">
        <f>SUM(H29:H31)</f>
        <v>1132</v>
      </c>
      <c r="I32" s="30">
        <f>SUM(I29:I31)</f>
        <v>10</v>
      </c>
      <c r="J32" s="33">
        <f>SUM(J29:J31)</f>
        <v>2519</v>
      </c>
      <c r="K32" s="42">
        <f>D32/E32</f>
        <v>5.7678442682047582E-3</v>
      </c>
      <c r="L32" s="42">
        <f t="shared" si="14"/>
        <v>1.7667844522968198E-3</v>
      </c>
      <c r="M32" s="34">
        <f>SUM(M29:M31)</f>
        <v>10</v>
      </c>
      <c r="N32" s="35">
        <f t="shared" ref="N32" si="15">I32/J32</f>
        <v>3.9698292973402143E-3</v>
      </c>
      <c r="Q32" s="51">
        <f>(($I32/$J32)-1.96*SQRT(($I32/$J32)*(1-($I32/$J32))/$J32))*100</f>
        <v>0.1514192397241404</v>
      </c>
      <c r="R32" s="51">
        <f>(($I32/$J32)+1.96*SQRT(($I32/$J32)*(1-($I32/$J32))/$J32))*100</f>
        <v>0.64254661974390248</v>
      </c>
    </row>
    <row r="34" spans="2:18" x14ac:dyDescent="0.25">
      <c r="B34" s="21" t="s">
        <v>17</v>
      </c>
      <c r="K34" s="2" t="s">
        <v>26</v>
      </c>
      <c r="L34" s="2" t="s">
        <v>27</v>
      </c>
      <c r="M34" s="2" t="s">
        <v>28</v>
      </c>
      <c r="N34" s="2" t="s">
        <v>28</v>
      </c>
    </row>
    <row r="35" spans="2:18" ht="15.75" thickBot="1" x14ac:dyDescent="0.3">
      <c r="B35" s="9"/>
      <c r="C35" s="10" t="s">
        <v>4</v>
      </c>
      <c r="D35" s="11" t="s">
        <v>5</v>
      </c>
      <c r="E35" s="9" t="s">
        <v>6</v>
      </c>
      <c r="F35" s="10" t="s">
        <v>4</v>
      </c>
      <c r="G35" s="11" t="s">
        <v>5</v>
      </c>
      <c r="H35" s="9" t="s">
        <v>6</v>
      </c>
      <c r="I35" s="10" t="s">
        <v>8</v>
      </c>
      <c r="J35" s="12" t="s">
        <v>9</v>
      </c>
      <c r="K35" s="10" t="s">
        <v>15</v>
      </c>
      <c r="L35" s="10" t="s">
        <v>15</v>
      </c>
      <c r="M35" s="14" t="s">
        <v>10</v>
      </c>
      <c r="N35" s="10" t="s">
        <v>15</v>
      </c>
    </row>
    <row r="36" spans="2:18" x14ac:dyDescent="0.25">
      <c r="B36" s="6" t="s">
        <v>1</v>
      </c>
      <c r="C36" s="7">
        <v>1</v>
      </c>
      <c r="D36" s="8">
        <v>11</v>
      </c>
      <c r="E36" s="6">
        <v>142</v>
      </c>
      <c r="F36" s="7">
        <v>2</v>
      </c>
      <c r="G36" s="8">
        <v>2</v>
      </c>
      <c r="H36" s="6">
        <v>114</v>
      </c>
      <c r="I36" s="7">
        <f>D36+G36</f>
        <v>13</v>
      </c>
      <c r="J36" s="13">
        <f>E36+H36</f>
        <v>256</v>
      </c>
      <c r="K36" s="41">
        <f>D36/E36</f>
        <v>7.746478873239436E-2</v>
      </c>
      <c r="L36" s="41">
        <f t="shared" ref="L36:L39" si="16">G36/H36</f>
        <v>1.7543859649122806E-2</v>
      </c>
      <c r="M36" s="15">
        <v>1</v>
      </c>
      <c r="N36" s="18">
        <f>I36/J36</f>
        <v>5.078125E-2</v>
      </c>
      <c r="P36" t="s">
        <v>31</v>
      </c>
    </row>
    <row r="37" spans="2:18" x14ac:dyDescent="0.25">
      <c r="B37" s="5" t="s">
        <v>2</v>
      </c>
      <c r="C37" s="4">
        <v>1</v>
      </c>
      <c r="D37" s="3">
        <v>56</v>
      </c>
      <c r="E37" s="5">
        <v>846</v>
      </c>
      <c r="F37" s="4">
        <v>2</v>
      </c>
      <c r="G37" s="3">
        <v>5</v>
      </c>
      <c r="H37" s="5">
        <v>684</v>
      </c>
      <c r="I37" s="7">
        <f t="shared" ref="I37:I38" si="17">D37+G37</f>
        <v>61</v>
      </c>
      <c r="J37" s="13">
        <f t="shared" ref="J37:J38" si="18">E37+H37</f>
        <v>1530</v>
      </c>
      <c r="K37" s="41">
        <f t="shared" ref="K37:K39" si="19">D37/E37</f>
        <v>6.6193853427895979E-2</v>
      </c>
      <c r="L37" s="41">
        <f t="shared" si="16"/>
        <v>7.3099415204678359E-3</v>
      </c>
      <c r="M37" s="16">
        <v>6</v>
      </c>
      <c r="N37" s="18">
        <f>I37/J37</f>
        <v>3.9869281045751631E-2</v>
      </c>
      <c r="P37" t="s">
        <v>30</v>
      </c>
    </row>
    <row r="38" spans="2:18" ht="15.75" thickBot="1" x14ac:dyDescent="0.3">
      <c r="B38" s="5" t="s">
        <v>3</v>
      </c>
      <c r="C38" s="4">
        <v>1</v>
      </c>
      <c r="D38" s="3">
        <v>7</v>
      </c>
      <c r="E38" s="5">
        <v>123</v>
      </c>
      <c r="F38" s="4">
        <v>2</v>
      </c>
      <c r="G38" s="3">
        <v>1</v>
      </c>
      <c r="H38" s="5">
        <v>110</v>
      </c>
      <c r="I38" s="7">
        <f t="shared" si="17"/>
        <v>8</v>
      </c>
      <c r="J38" s="13">
        <f t="shared" si="18"/>
        <v>233</v>
      </c>
      <c r="K38" s="41">
        <f t="shared" si="19"/>
        <v>5.6910569105691054E-2</v>
      </c>
      <c r="L38" s="41">
        <f t="shared" si="16"/>
        <v>9.0909090909090905E-3</v>
      </c>
      <c r="M38" s="16">
        <v>1</v>
      </c>
      <c r="N38" s="18">
        <f>I38/J38</f>
        <v>3.4334763948497854E-2</v>
      </c>
      <c r="P38" t="s">
        <v>29</v>
      </c>
    </row>
    <row r="39" spans="2:18" x14ac:dyDescent="0.25">
      <c r="B39" s="29" t="s">
        <v>14</v>
      </c>
      <c r="C39" s="30"/>
      <c r="D39" s="31">
        <f>SUM(D36:D38)</f>
        <v>74</v>
      </c>
      <c r="E39" s="32">
        <f>SUM(E36:E38)</f>
        <v>1111</v>
      </c>
      <c r="F39" s="30"/>
      <c r="G39" s="31">
        <f>SUM(G36:G38)</f>
        <v>8</v>
      </c>
      <c r="H39" s="32">
        <f>SUM(H36:H38)</f>
        <v>908</v>
      </c>
      <c r="I39" s="43">
        <f>SUM(I36:I38)</f>
        <v>82</v>
      </c>
      <c r="J39" s="44">
        <f>SUM(J36:J38)</f>
        <v>2019</v>
      </c>
      <c r="K39" s="42">
        <f t="shared" si="19"/>
        <v>6.6606660666066603E-2</v>
      </c>
      <c r="L39" s="42">
        <f t="shared" si="16"/>
        <v>8.8105726872246704E-3</v>
      </c>
      <c r="M39" s="34">
        <f>SUM(M36:M38)</f>
        <v>8</v>
      </c>
      <c r="N39" s="35">
        <f t="shared" ref="N39" si="20">I39/J39</f>
        <v>4.0614165428429917E-2</v>
      </c>
      <c r="Q39" s="51">
        <f>(($I39/$J39)-1.96*SQRT(($I39/$J39)*(1-($I39/$J39))/$J39))*100</f>
        <v>3.2003765384319012</v>
      </c>
      <c r="R39" s="51">
        <f>(($I39/$J39)+1.96*SQRT(($I39/$J39)*(1-($I39/$J39))/$J39))*100</f>
        <v>4.9224565472540824</v>
      </c>
    </row>
    <row r="41" spans="2:18" x14ac:dyDescent="0.25">
      <c r="B41" s="21" t="s">
        <v>12</v>
      </c>
      <c r="K41" s="2" t="s">
        <v>26</v>
      </c>
      <c r="L41" s="2" t="s">
        <v>27</v>
      </c>
      <c r="M41" s="2" t="s">
        <v>28</v>
      </c>
      <c r="N41" s="2" t="s">
        <v>28</v>
      </c>
    </row>
    <row r="42" spans="2:18" ht="15.75" thickBot="1" x14ac:dyDescent="0.3">
      <c r="B42" s="9"/>
      <c r="C42" s="10" t="s">
        <v>4</v>
      </c>
      <c r="D42" s="11" t="s">
        <v>5</v>
      </c>
      <c r="E42" s="9" t="s">
        <v>6</v>
      </c>
      <c r="F42" s="10" t="s">
        <v>4</v>
      </c>
      <c r="G42" s="11" t="s">
        <v>5</v>
      </c>
      <c r="H42" s="9" t="s">
        <v>6</v>
      </c>
      <c r="I42" s="10" t="s">
        <v>8</v>
      </c>
      <c r="J42" s="12" t="s">
        <v>9</v>
      </c>
      <c r="K42" s="10" t="s">
        <v>15</v>
      </c>
      <c r="L42" s="10" t="s">
        <v>15</v>
      </c>
      <c r="M42" s="14" t="s">
        <v>10</v>
      </c>
      <c r="N42" s="10" t="s">
        <v>15</v>
      </c>
    </row>
    <row r="43" spans="2:18" x14ac:dyDescent="0.25">
      <c r="B43" s="6" t="s">
        <v>1</v>
      </c>
      <c r="C43" s="7">
        <v>1</v>
      </c>
      <c r="D43" s="8">
        <v>0</v>
      </c>
      <c r="E43" s="6">
        <v>0</v>
      </c>
      <c r="F43" s="7">
        <v>2</v>
      </c>
      <c r="G43" s="8">
        <v>0</v>
      </c>
      <c r="H43" s="6">
        <v>0</v>
      </c>
      <c r="I43" s="7">
        <f>D43+G43</f>
        <v>0</v>
      </c>
      <c r="J43" s="13">
        <f>E43+H43</f>
        <v>0</v>
      </c>
      <c r="K43" s="41">
        <v>0</v>
      </c>
      <c r="L43" s="41">
        <v>0</v>
      </c>
      <c r="M43" s="15">
        <v>0</v>
      </c>
      <c r="N43" s="17">
        <v>0</v>
      </c>
    </row>
    <row r="44" spans="2:18" x14ac:dyDescent="0.25">
      <c r="B44" s="5" t="s">
        <v>2</v>
      </c>
      <c r="C44" s="4">
        <v>1</v>
      </c>
      <c r="D44" s="3">
        <v>35</v>
      </c>
      <c r="E44" s="5">
        <v>279</v>
      </c>
      <c r="F44" s="4">
        <v>2</v>
      </c>
      <c r="G44" s="3">
        <v>9</v>
      </c>
      <c r="H44" s="5">
        <v>228</v>
      </c>
      <c r="I44" s="7">
        <f t="shared" ref="I44:I45" si="21">D44+G44</f>
        <v>44</v>
      </c>
      <c r="J44" s="13">
        <f t="shared" ref="J44:J45" si="22">E44+H44</f>
        <v>507</v>
      </c>
      <c r="K44" s="41">
        <f t="shared" ref="K44:K46" si="23">D44/E44</f>
        <v>0.12544802867383512</v>
      </c>
      <c r="L44" s="41">
        <f t="shared" ref="L44:L46" si="24">G44/H44</f>
        <v>3.9473684210526314E-2</v>
      </c>
      <c r="M44" s="16">
        <v>2</v>
      </c>
      <c r="N44" s="18">
        <f>I44/J44</f>
        <v>8.6785009861932938E-2</v>
      </c>
    </row>
    <row r="45" spans="2:18" ht="15.75" thickBot="1" x14ac:dyDescent="0.3">
      <c r="B45" s="5" t="s">
        <v>3</v>
      </c>
      <c r="C45" s="4">
        <v>1</v>
      </c>
      <c r="D45" s="3">
        <v>64</v>
      </c>
      <c r="E45" s="5">
        <v>406</v>
      </c>
      <c r="F45" s="4">
        <v>2</v>
      </c>
      <c r="G45" s="3">
        <v>22</v>
      </c>
      <c r="H45" s="5">
        <v>336</v>
      </c>
      <c r="I45" s="7">
        <f t="shared" si="21"/>
        <v>86</v>
      </c>
      <c r="J45" s="13">
        <f t="shared" si="22"/>
        <v>742</v>
      </c>
      <c r="K45" s="41">
        <f t="shared" si="23"/>
        <v>0.15763546798029557</v>
      </c>
      <c r="L45" s="41">
        <f t="shared" si="24"/>
        <v>6.5476190476190479E-2</v>
      </c>
      <c r="M45" s="16">
        <v>3</v>
      </c>
      <c r="N45" s="18">
        <f>I45/J45</f>
        <v>0.11590296495956873</v>
      </c>
    </row>
    <row r="46" spans="2:18" x14ac:dyDescent="0.25">
      <c r="B46" s="29" t="s">
        <v>14</v>
      </c>
      <c r="C46" s="30"/>
      <c r="D46" s="31">
        <f>SUM(D43:D45)</f>
        <v>99</v>
      </c>
      <c r="E46" s="32">
        <f>SUM(E43:E45)</f>
        <v>685</v>
      </c>
      <c r="F46" s="30"/>
      <c r="G46" s="31">
        <f>SUM(G43:G45)</f>
        <v>31</v>
      </c>
      <c r="H46" s="32">
        <f>SUM(H43:H45)</f>
        <v>564</v>
      </c>
      <c r="I46" s="30">
        <f>SUM(I43:I45)</f>
        <v>130</v>
      </c>
      <c r="J46" s="33">
        <f>SUM(J43:J45)</f>
        <v>1249</v>
      </c>
      <c r="K46" s="42">
        <f t="shared" si="23"/>
        <v>0.14452554744525548</v>
      </c>
      <c r="L46" s="42">
        <f t="shared" si="24"/>
        <v>5.4964539007092202E-2</v>
      </c>
      <c r="M46" s="34">
        <f>SUM(M43:M45)</f>
        <v>5</v>
      </c>
      <c r="N46" s="35">
        <f t="shared" ref="N46" si="25">I46/J46</f>
        <v>0.10408326661329063</v>
      </c>
      <c r="Q46" s="51">
        <f>(($I46/$J46)-1.96*SQRT(($I46/$J46)*(1-($I46/$J46))/$J46))*100</f>
        <v>8.7147723327232445</v>
      </c>
      <c r="R46" s="51">
        <f>(($I46/$J46)+1.96*SQRT(($I46/$J46)*(1-($I46/$J46))/$J46))*100</f>
        <v>12.101880989934882</v>
      </c>
    </row>
    <row r="48" spans="2:18" x14ac:dyDescent="0.25">
      <c r="B48" s="21" t="s">
        <v>13</v>
      </c>
      <c r="K48" s="2" t="s">
        <v>26</v>
      </c>
      <c r="L48" s="2" t="s">
        <v>27</v>
      </c>
      <c r="M48" s="2" t="s">
        <v>28</v>
      </c>
      <c r="N48" s="2" t="s">
        <v>28</v>
      </c>
    </row>
    <row r="49" spans="2:18" ht="15.75" thickBot="1" x14ac:dyDescent="0.3">
      <c r="B49" s="9"/>
      <c r="C49" s="10" t="s">
        <v>4</v>
      </c>
      <c r="D49" s="11" t="s">
        <v>5</v>
      </c>
      <c r="E49" s="9" t="s">
        <v>6</v>
      </c>
      <c r="F49" s="10" t="s">
        <v>4</v>
      </c>
      <c r="G49" s="11" t="s">
        <v>5</v>
      </c>
      <c r="H49" s="9" t="s">
        <v>6</v>
      </c>
      <c r="I49" s="10" t="s">
        <v>8</v>
      </c>
      <c r="J49" s="12" t="s">
        <v>9</v>
      </c>
      <c r="K49" s="10" t="s">
        <v>15</v>
      </c>
      <c r="L49" s="10" t="s">
        <v>15</v>
      </c>
      <c r="M49" s="14" t="s">
        <v>10</v>
      </c>
      <c r="N49" s="10" t="s">
        <v>15</v>
      </c>
    </row>
    <row r="50" spans="2:18" x14ac:dyDescent="0.25">
      <c r="B50" s="6" t="s">
        <v>1</v>
      </c>
      <c r="C50" s="7">
        <v>1</v>
      </c>
      <c r="D50" s="8">
        <v>0</v>
      </c>
      <c r="E50" s="6">
        <v>0</v>
      </c>
      <c r="F50" s="7">
        <v>2</v>
      </c>
      <c r="G50" s="8">
        <v>0</v>
      </c>
      <c r="H50" s="6">
        <v>0</v>
      </c>
      <c r="I50" s="7">
        <f>D50+G50</f>
        <v>0</v>
      </c>
      <c r="J50" s="13">
        <f>E50+H50</f>
        <v>0</v>
      </c>
      <c r="K50" s="41">
        <v>0</v>
      </c>
      <c r="L50" s="41">
        <v>0</v>
      </c>
      <c r="M50" s="15">
        <v>0</v>
      </c>
      <c r="N50" s="17">
        <v>0</v>
      </c>
    </row>
    <row r="51" spans="2:18" x14ac:dyDescent="0.25">
      <c r="B51" s="5" t="s">
        <v>2</v>
      </c>
      <c r="C51" s="4">
        <v>1</v>
      </c>
      <c r="D51" s="3">
        <v>3</v>
      </c>
      <c r="E51" s="5">
        <v>142</v>
      </c>
      <c r="F51" s="4">
        <v>2</v>
      </c>
      <c r="G51" s="3">
        <v>0</v>
      </c>
      <c r="H51" s="5">
        <v>114</v>
      </c>
      <c r="I51" s="7">
        <f t="shared" ref="I51:I52" si="26">D51+G51</f>
        <v>3</v>
      </c>
      <c r="J51" s="13">
        <f t="shared" ref="J51:J52" si="27">E51+H51</f>
        <v>256</v>
      </c>
      <c r="K51" s="41">
        <f t="shared" ref="K51:K53" si="28">D51/E51</f>
        <v>2.1126760563380281E-2</v>
      </c>
      <c r="L51" s="41">
        <f t="shared" ref="L51:L53" si="29">G51/H51</f>
        <v>0</v>
      </c>
      <c r="M51" s="16">
        <v>1</v>
      </c>
      <c r="N51" s="18">
        <f>I51/J51</f>
        <v>1.171875E-2</v>
      </c>
    </row>
    <row r="52" spans="2:18" ht="15.75" thickBot="1" x14ac:dyDescent="0.3">
      <c r="B52" s="5" t="s">
        <v>3</v>
      </c>
      <c r="C52" s="4">
        <v>1</v>
      </c>
      <c r="D52" s="3">
        <v>9</v>
      </c>
      <c r="E52" s="5">
        <v>404</v>
      </c>
      <c r="F52" s="4">
        <v>2</v>
      </c>
      <c r="G52" s="3">
        <v>0</v>
      </c>
      <c r="H52" s="5">
        <v>337</v>
      </c>
      <c r="I52" s="7">
        <f t="shared" si="26"/>
        <v>9</v>
      </c>
      <c r="J52" s="13">
        <f t="shared" si="27"/>
        <v>741</v>
      </c>
      <c r="K52" s="41">
        <f t="shared" si="28"/>
        <v>2.2277227722772276E-2</v>
      </c>
      <c r="L52" s="41">
        <f t="shared" si="29"/>
        <v>0</v>
      </c>
      <c r="M52" s="16">
        <v>3</v>
      </c>
      <c r="N52" s="18">
        <f>I52/J52</f>
        <v>1.2145748987854251E-2</v>
      </c>
    </row>
    <row r="53" spans="2:18" x14ac:dyDescent="0.25">
      <c r="B53" s="29" t="s">
        <v>14</v>
      </c>
      <c r="C53" s="30"/>
      <c r="D53" s="31">
        <f>SUM(D50:D52)</f>
        <v>12</v>
      </c>
      <c r="E53" s="32">
        <f>SUM(E50:E52)</f>
        <v>546</v>
      </c>
      <c r="F53" s="30"/>
      <c r="G53" s="31">
        <f>SUM(G50:G52)</f>
        <v>0</v>
      </c>
      <c r="H53" s="32">
        <f>SUM(H50:H52)</f>
        <v>451</v>
      </c>
      <c r="I53" s="30">
        <f>SUM(I50:I52)</f>
        <v>12</v>
      </c>
      <c r="J53" s="33">
        <f>SUM(J50:J52)</f>
        <v>997</v>
      </c>
      <c r="K53" s="42">
        <f t="shared" si="28"/>
        <v>2.197802197802198E-2</v>
      </c>
      <c r="L53" s="42">
        <f t="shared" si="29"/>
        <v>0</v>
      </c>
      <c r="M53" s="34">
        <f>SUM(M50:M52)</f>
        <v>4</v>
      </c>
      <c r="N53" s="35">
        <f t="shared" ref="N53" si="30">I53/J53</f>
        <v>1.2036108324974924E-2</v>
      </c>
      <c r="Q53" s="51">
        <f>(($I53/$J53)-1.96*SQRT(($I53/$J53)*(1-($I53/$J53))/$J53))*100</f>
        <v>0.52671463853616385</v>
      </c>
      <c r="R53" s="51">
        <f>(($I53/$J53)+1.96*SQRT(($I53/$J53)*(1-($I53/$J53))/$J53))*100</f>
        <v>1.8805070264588208</v>
      </c>
    </row>
    <row r="55" spans="2:18" x14ac:dyDescent="0.25">
      <c r="B55" s="21" t="s">
        <v>18</v>
      </c>
      <c r="K55" s="2" t="s">
        <v>26</v>
      </c>
      <c r="L55" s="2" t="s">
        <v>27</v>
      </c>
      <c r="M55" s="2" t="s">
        <v>28</v>
      </c>
      <c r="N55" s="2" t="s">
        <v>28</v>
      </c>
    </row>
    <row r="56" spans="2:18" ht="15.75" thickBot="1" x14ac:dyDescent="0.3">
      <c r="B56" s="9"/>
      <c r="C56" s="10" t="s">
        <v>4</v>
      </c>
      <c r="D56" s="11" t="s">
        <v>5</v>
      </c>
      <c r="E56" s="9" t="s">
        <v>6</v>
      </c>
      <c r="F56" s="10" t="s">
        <v>4</v>
      </c>
      <c r="G56" s="11" t="s">
        <v>5</v>
      </c>
      <c r="H56" s="9" t="s">
        <v>6</v>
      </c>
      <c r="I56" s="10" t="s">
        <v>8</v>
      </c>
      <c r="J56" s="12" t="s">
        <v>9</v>
      </c>
      <c r="K56" s="10" t="s">
        <v>15</v>
      </c>
      <c r="L56" s="10" t="s">
        <v>15</v>
      </c>
      <c r="M56" s="14" t="s">
        <v>10</v>
      </c>
      <c r="N56" s="10" t="s">
        <v>15</v>
      </c>
    </row>
    <row r="57" spans="2:18" x14ac:dyDescent="0.25">
      <c r="B57" s="6" t="s">
        <v>1</v>
      </c>
      <c r="C57" s="7">
        <v>1</v>
      </c>
      <c r="D57" s="8">
        <v>9</v>
      </c>
      <c r="E57" s="6">
        <v>142</v>
      </c>
      <c r="F57" s="7">
        <v>2</v>
      </c>
      <c r="G57" s="8">
        <v>4</v>
      </c>
      <c r="H57" s="6">
        <v>114</v>
      </c>
      <c r="I57" s="7">
        <f>D57+G57</f>
        <v>13</v>
      </c>
      <c r="J57" s="13">
        <f>E57+H57</f>
        <v>256</v>
      </c>
      <c r="K57" s="41">
        <f>D57/E57</f>
        <v>6.3380281690140844E-2</v>
      </c>
      <c r="L57" s="41">
        <f t="shared" ref="L57:L60" si="31">G57/H57</f>
        <v>3.5087719298245612E-2</v>
      </c>
      <c r="M57" s="15">
        <v>1</v>
      </c>
      <c r="N57" s="18">
        <f>I57/J57</f>
        <v>5.078125E-2</v>
      </c>
      <c r="P57" t="s">
        <v>32</v>
      </c>
    </row>
    <row r="58" spans="2:18" x14ac:dyDescent="0.25">
      <c r="B58" s="5" t="s">
        <v>2</v>
      </c>
      <c r="C58" s="4">
        <v>1</v>
      </c>
      <c r="D58" s="3">
        <v>20</v>
      </c>
      <c r="E58" s="5">
        <v>281</v>
      </c>
      <c r="F58" s="4">
        <v>2</v>
      </c>
      <c r="G58" s="3">
        <v>8</v>
      </c>
      <c r="H58" s="5">
        <v>228</v>
      </c>
      <c r="I58" s="7">
        <f t="shared" ref="I58:I59" si="32">D58+G58</f>
        <v>28</v>
      </c>
      <c r="J58" s="13">
        <f t="shared" ref="J58:J59" si="33">E58+H58</f>
        <v>509</v>
      </c>
      <c r="K58" s="41">
        <f t="shared" ref="K58:K60" si="34">D58/E58</f>
        <v>7.1174377224199295E-2</v>
      </c>
      <c r="L58" s="41">
        <f t="shared" si="31"/>
        <v>3.5087719298245612E-2</v>
      </c>
      <c r="M58" s="16">
        <v>2</v>
      </c>
      <c r="N58" s="18">
        <f>I58/J58</f>
        <v>5.50098231827112E-2</v>
      </c>
      <c r="P58" t="s">
        <v>34</v>
      </c>
    </row>
    <row r="59" spans="2:18" ht="15.75" thickBot="1" x14ac:dyDescent="0.3">
      <c r="B59" s="5" t="s">
        <v>3</v>
      </c>
      <c r="C59" s="4">
        <v>1</v>
      </c>
      <c r="D59" s="3">
        <v>32</v>
      </c>
      <c r="E59" s="5">
        <v>392</v>
      </c>
      <c r="F59" s="4">
        <v>2</v>
      </c>
      <c r="G59" s="3">
        <v>12</v>
      </c>
      <c r="H59" s="5">
        <v>333</v>
      </c>
      <c r="I59" s="7">
        <f t="shared" si="32"/>
        <v>44</v>
      </c>
      <c r="J59" s="13">
        <f t="shared" si="33"/>
        <v>725</v>
      </c>
      <c r="K59" s="41">
        <f t="shared" si="34"/>
        <v>8.1632653061224483E-2</v>
      </c>
      <c r="L59" s="41">
        <f t="shared" si="31"/>
        <v>3.6036036036036036E-2</v>
      </c>
      <c r="M59" s="16">
        <v>3</v>
      </c>
      <c r="N59" s="18">
        <f>I59/J59</f>
        <v>6.0689655172413794E-2</v>
      </c>
      <c r="P59" t="s">
        <v>33</v>
      </c>
    </row>
    <row r="60" spans="2:18" x14ac:dyDescent="0.25">
      <c r="B60" s="29" t="s">
        <v>14</v>
      </c>
      <c r="C60" s="30"/>
      <c r="D60" s="31">
        <f>SUM(D57:D59)</f>
        <v>61</v>
      </c>
      <c r="E60" s="32">
        <f>SUM(E57:E59)</f>
        <v>815</v>
      </c>
      <c r="F60" s="30"/>
      <c r="G60" s="31">
        <f>SUM(G57:G59)</f>
        <v>24</v>
      </c>
      <c r="H60" s="32">
        <f>SUM(H57:H59)</f>
        <v>675</v>
      </c>
      <c r="I60" s="43">
        <f>SUM(I57:I59)</f>
        <v>85</v>
      </c>
      <c r="J60" s="44">
        <f>SUM(J57:J59)</f>
        <v>1490</v>
      </c>
      <c r="K60" s="42">
        <f t="shared" si="34"/>
        <v>7.4846625766871164E-2</v>
      </c>
      <c r="L60" s="42">
        <f t="shared" si="31"/>
        <v>3.5555555555555556E-2</v>
      </c>
      <c r="M60" s="34">
        <f>SUM(M57:M59)</f>
        <v>6</v>
      </c>
      <c r="N60" s="35">
        <f t="shared" ref="N60" si="35">I60/J60</f>
        <v>5.7046979865771813E-2</v>
      </c>
      <c r="Q60" s="51">
        <f>(($I60/$J60)-1.96*SQRT(($I60/$J60)*(1-($I60/$J60))/$J60))*100</f>
        <v>4.5270261378814407</v>
      </c>
      <c r="R60" s="51">
        <f>(($I60/$J60)+1.96*SQRT(($I60/$J60)*(1-($I60/$J60))/$J60))*100</f>
        <v>6.8823698352729226</v>
      </c>
    </row>
    <row r="62" spans="2:18" x14ac:dyDescent="0.25">
      <c r="B62" s="21" t="s">
        <v>19</v>
      </c>
      <c r="K62" s="2" t="s">
        <v>26</v>
      </c>
      <c r="L62" s="2" t="s">
        <v>27</v>
      </c>
      <c r="M62" s="2" t="s">
        <v>28</v>
      </c>
      <c r="N62" s="2" t="s">
        <v>28</v>
      </c>
    </row>
    <row r="63" spans="2:18" ht="15.75" thickBot="1" x14ac:dyDescent="0.3">
      <c r="B63" s="9"/>
      <c r="C63" s="10" t="s">
        <v>4</v>
      </c>
      <c r="D63" s="11" t="s">
        <v>5</v>
      </c>
      <c r="E63" s="9" t="s">
        <v>6</v>
      </c>
      <c r="F63" s="10" t="s">
        <v>4</v>
      </c>
      <c r="G63" s="11" t="s">
        <v>5</v>
      </c>
      <c r="H63" s="9" t="s">
        <v>6</v>
      </c>
      <c r="I63" s="10" t="s">
        <v>8</v>
      </c>
      <c r="J63" s="12" t="s">
        <v>9</v>
      </c>
      <c r="K63" s="10" t="s">
        <v>15</v>
      </c>
      <c r="L63" s="10" t="s">
        <v>15</v>
      </c>
      <c r="M63" s="14" t="s">
        <v>10</v>
      </c>
      <c r="N63" s="10" t="s">
        <v>15</v>
      </c>
    </row>
    <row r="64" spans="2:18" x14ac:dyDescent="0.25">
      <c r="B64" s="6" t="s">
        <v>1</v>
      </c>
      <c r="C64" s="7">
        <v>1</v>
      </c>
      <c r="D64" s="8">
        <v>10</v>
      </c>
      <c r="E64" s="6">
        <v>142</v>
      </c>
      <c r="F64" s="7">
        <v>2</v>
      </c>
      <c r="G64" s="8">
        <v>1</v>
      </c>
      <c r="H64" s="6">
        <v>114</v>
      </c>
      <c r="I64" s="7">
        <f>D64+G64</f>
        <v>11</v>
      </c>
      <c r="J64" s="13">
        <f>E64+H64</f>
        <v>256</v>
      </c>
      <c r="K64" s="41">
        <f>D64/E64</f>
        <v>7.0422535211267609E-2</v>
      </c>
      <c r="L64" s="41">
        <f t="shared" ref="L64:L66" si="36">G64/H64</f>
        <v>8.771929824561403E-3</v>
      </c>
      <c r="M64" s="15">
        <v>1</v>
      </c>
      <c r="N64" s="18">
        <f>I64/J64</f>
        <v>4.296875E-2</v>
      </c>
    </row>
    <row r="65" spans="2:18" x14ac:dyDescent="0.25">
      <c r="B65" s="5" t="s">
        <v>2</v>
      </c>
      <c r="C65" s="4">
        <v>1</v>
      </c>
      <c r="D65" s="3">
        <v>28</v>
      </c>
      <c r="E65" s="5">
        <v>283</v>
      </c>
      <c r="F65" s="4">
        <v>2</v>
      </c>
      <c r="G65" s="3">
        <v>4</v>
      </c>
      <c r="H65" s="5">
        <v>228</v>
      </c>
      <c r="I65" s="7">
        <f t="shared" ref="I65:I66" si="37">D65+G65</f>
        <v>32</v>
      </c>
      <c r="J65" s="13">
        <f t="shared" ref="J65:J66" si="38">E65+H65</f>
        <v>511</v>
      </c>
      <c r="K65" s="41">
        <f t="shared" ref="K65:K66" si="39">D65/E65</f>
        <v>9.8939929328621903E-2</v>
      </c>
      <c r="L65" s="41">
        <f t="shared" si="36"/>
        <v>1.7543859649122806E-2</v>
      </c>
      <c r="M65" s="16">
        <v>2</v>
      </c>
      <c r="N65" s="18">
        <f>I65/J65</f>
        <v>6.262230919765166E-2</v>
      </c>
    </row>
    <row r="66" spans="2:18" ht="15.75" thickBot="1" x14ac:dyDescent="0.3">
      <c r="B66" s="5" t="s">
        <v>3</v>
      </c>
      <c r="C66" s="4">
        <v>1</v>
      </c>
      <c r="D66" s="3">
        <v>7</v>
      </c>
      <c r="E66" s="5">
        <v>138</v>
      </c>
      <c r="F66" s="4">
        <v>2</v>
      </c>
      <c r="G66" s="3">
        <v>2</v>
      </c>
      <c r="H66" s="5">
        <v>112</v>
      </c>
      <c r="I66" s="7">
        <f t="shared" si="37"/>
        <v>9</v>
      </c>
      <c r="J66" s="13">
        <f t="shared" si="38"/>
        <v>250</v>
      </c>
      <c r="K66" s="41">
        <f t="shared" si="39"/>
        <v>5.0724637681159424E-2</v>
      </c>
      <c r="L66" s="41">
        <f t="shared" si="36"/>
        <v>1.7857142857142856E-2</v>
      </c>
      <c r="M66" s="16">
        <v>1</v>
      </c>
      <c r="N66" s="18">
        <f>I66/J66</f>
        <v>3.5999999999999997E-2</v>
      </c>
    </row>
    <row r="67" spans="2:18" x14ac:dyDescent="0.25">
      <c r="B67" s="29" t="s">
        <v>14</v>
      </c>
      <c r="C67" s="30"/>
      <c r="D67" s="31">
        <f>SUM(D64:D66)</f>
        <v>45</v>
      </c>
      <c r="E67" s="32">
        <f>SUM(E64:E66)</f>
        <v>563</v>
      </c>
      <c r="F67" s="30"/>
      <c r="G67" s="31">
        <f>SUM(G64:G66)</f>
        <v>7</v>
      </c>
      <c r="H67" s="32">
        <f>SUM(H64:H66)</f>
        <v>454</v>
      </c>
      <c r="I67" s="30">
        <f>SUM(I64:I66)</f>
        <v>52</v>
      </c>
      <c r="J67" s="33">
        <f>SUM(J64:J66)</f>
        <v>1017</v>
      </c>
      <c r="K67" s="42">
        <f t="shared" ref="K67" si="40">D67/E67</f>
        <v>7.9928952042628773E-2</v>
      </c>
      <c r="L67" s="42">
        <f t="shared" ref="L67" si="41">G67/H67</f>
        <v>1.5418502202643172E-2</v>
      </c>
      <c r="M67" s="34">
        <f>SUM(M64:M66)</f>
        <v>4</v>
      </c>
      <c r="N67" s="35">
        <f t="shared" ref="N67" si="42">I67/J67</f>
        <v>5.1130776794493606E-2</v>
      </c>
      <c r="Q67" s="51">
        <f>(($I67/$J67)-1.96*SQRT(($I67/$J67)*(1-($I67/$J67))/$J67))*100</f>
        <v>3.7593230011725765</v>
      </c>
      <c r="R67" s="51">
        <f>(($I67/$J67)+1.96*SQRT(($I67/$J67)*(1-($I67/$J67))/$J67))*100</f>
        <v>6.4668323577261448</v>
      </c>
    </row>
    <row r="69" spans="2:18" x14ac:dyDescent="0.25">
      <c r="B69" s="21" t="s">
        <v>20</v>
      </c>
      <c r="K69" s="2" t="s">
        <v>26</v>
      </c>
      <c r="L69" s="2" t="s">
        <v>27</v>
      </c>
      <c r="M69" s="2" t="s">
        <v>28</v>
      </c>
      <c r="N69" s="2" t="s">
        <v>28</v>
      </c>
    </row>
    <row r="70" spans="2:18" ht="15.75" thickBot="1" x14ac:dyDescent="0.3">
      <c r="B70" s="9"/>
      <c r="C70" s="10" t="s">
        <v>4</v>
      </c>
      <c r="D70" s="11" t="s">
        <v>5</v>
      </c>
      <c r="E70" s="9" t="s">
        <v>6</v>
      </c>
      <c r="F70" s="10" t="s">
        <v>4</v>
      </c>
      <c r="G70" s="11" t="s">
        <v>5</v>
      </c>
      <c r="H70" s="9" t="s">
        <v>6</v>
      </c>
      <c r="I70" s="10" t="s">
        <v>8</v>
      </c>
      <c r="J70" s="12" t="s">
        <v>9</v>
      </c>
      <c r="K70" s="10" t="s">
        <v>15</v>
      </c>
      <c r="L70" s="10" t="s">
        <v>15</v>
      </c>
      <c r="M70" s="14" t="s">
        <v>10</v>
      </c>
      <c r="N70" s="10" t="s">
        <v>15</v>
      </c>
    </row>
    <row r="71" spans="2:18" x14ac:dyDescent="0.25">
      <c r="B71" s="6" t="s">
        <v>1</v>
      </c>
      <c r="C71" s="7">
        <v>1</v>
      </c>
      <c r="D71" s="8">
        <v>21</v>
      </c>
      <c r="E71" s="6">
        <v>141</v>
      </c>
      <c r="F71" s="7">
        <v>2</v>
      </c>
      <c r="G71" s="8">
        <v>4</v>
      </c>
      <c r="H71" s="6">
        <v>113</v>
      </c>
      <c r="I71" s="7">
        <f>D71+G71</f>
        <v>25</v>
      </c>
      <c r="J71" s="13">
        <f>E71+H71</f>
        <v>254</v>
      </c>
      <c r="K71" s="41">
        <f>D71/E71</f>
        <v>0.14893617021276595</v>
      </c>
      <c r="L71" s="41">
        <f t="shared" ref="L71:L74" si="43">G71/H71</f>
        <v>3.5398230088495575E-2</v>
      </c>
      <c r="M71" s="15">
        <v>1</v>
      </c>
      <c r="N71" s="18">
        <f>I71/J71</f>
        <v>9.8425196850393706E-2</v>
      </c>
    </row>
    <row r="72" spans="2:18" x14ac:dyDescent="0.25">
      <c r="B72" s="5" t="s">
        <v>2</v>
      </c>
      <c r="C72" s="4">
        <v>1</v>
      </c>
      <c r="D72" s="3">
        <v>36</v>
      </c>
      <c r="E72" s="5">
        <v>277</v>
      </c>
      <c r="F72" s="4">
        <v>2</v>
      </c>
      <c r="G72" s="3">
        <v>10</v>
      </c>
      <c r="H72" s="5">
        <v>228</v>
      </c>
      <c r="I72" s="7">
        <f t="shared" ref="I72:I73" si="44">D72+G72</f>
        <v>46</v>
      </c>
      <c r="J72" s="13">
        <f t="shared" ref="J72:J73" si="45">E72+H72</f>
        <v>505</v>
      </c>
      <c r="K72" s="41">
        <f t="shared" ref="K72:K74" si="46">D72/E72</f>
        <v>0.1299638989169675</v>
      </c>
      <c r="L72" s="41">
        <f t="shared" si="43"/>
        <v>4.3859649122807015E-2</v>
      </c>
      <c r="M72" s="16">
        <v>2</v>
      </c>
      <c r="N72" s="18">
        <f>I72/J72</f>
        <v>9.1089108910891087E-2</v>
      </c>
    </row>
    <row r="73" spans="2:18" ht="15.75" thickBot="1" x14ac:dyDescent="0.3">
      <c r="B73" s="5" t="s">
        <v>3</v>
      </c>
      <c r="C73" s="4">
        <v>1</v>
      </c>
      <c r="D73" s="3">
        <v>18</v>
      </c>
      <c r="E73" s="5">
        <v>272</v>
      </c>
      <c r="F73" s="4">
        <v>2</v>
      </c>
      <c r="G73" s="3">
        <v>4</v>
      </c>
      <c r="H73" s="5">
        <v>224</v>
      </c>
      <c r="I73" s="7">
        <f t="shared" si="44"/>
        <v>22</v>
      </c>
      <c r="J73" s="13">
        <f t="shared" si="45"/>
        <v>496</v>
      </c>
      <c r="K73" s="41">
        <f t="shared" si="46"/>
        <v>6.6176470588235295E-2</v>
      </c>
      <c r="L73" s="41">
        <f t="shared" si="43"/>
        <v>1.7857142857142856E-2</v>
      </c>
      <c r="M73" s="16">
        <v>2</v>
      </c>
      <c r="N73" s="18">
        <f>I73/J73</f>
        <v>4.4354838709677422E-2</v>
      </c>
      <c r="P73" t="s">
        <v>21</v>
      </c>
    </row>
    <row r="74" spans="2:18" x14ac:dyDescent="0.25">
      <c r="B74" s="29" t="s">
        <v>14</v>
      </c>
      <c r="C74" s="30"/>
      <c r="D74" s="31">
        <f>SUM(D71:D73)</f>
        <v>75</v>
      </c>
      <c r="E74" s="32">
        <f>SUM(E71:E73)</f>
        <v>690</v>
      </c>
      <c r="F74" s="30"/>
      <c r="G74" s="31">
        <f>SUM(G71:G73)</f>
        <v>18</v>
      </c>
      <c r="H74" s="32">
        <f>SUM(H71:H73)</f>
        <v>565</v>
      </c>
      <c r="I74" s="30">
        <f>SUM(I71:I73)</f>
        <v>93</v>
      </c>
      <c r="J74" s="33">
        <f>SUM(J71:J73)</f>
        <v>1255</v>
      </c>
      <c r="K74" s="42">
        <f t="shared" si="46"/>
        <v>0.10869565217391304</v>
      </c>
      <c r="L74" s="42">
        <f t="shared" si="43"/>
        <v>3.1858407079646017E-2</v>
      </c>
      <c r="M74" s="34">
        <f>SUM(M71:M73)</f>
        <v>5</v>
      </c>
      <c r="N74" s="35">
        <f t="shared" ref="N74" si="47">I74/J74</f>
        <v>7.4103585657370519E-2</v>
      </c>
      <c r="Q74" s="51">
        <f>(($I74/$J74)-1.96*SQRT(($I74/$J74)*(1-($I74/$J74))/$J74))*100</f>
        <v>5.9611362230666032</v>
      </c>
      <c r="R74" s="51">
        <f>(($I74/$J74)+1.96*SQRT(($I74/$J74)*(1-($I74/$J74))/$J74))*100</f>
        <v>8.8595809084075015</v>
      </c>
    </row>
    <row r="76" spans="2:18" x14ac:dyDescent="0.25">
      <c r="B76" s="21" t="s">
        <v>7</v>
      </c>
      <c r="K76" s="2" t="s">
        <v>26</v>
      </c>
      <c r="L76" s="2" t="s">
        <v>27</v>
      </c>
      <c r="M76" s="2" t="s">
        <v>28</v>
      </c>
      <c r="N76" s="2" t="s">
        <v>28</v>
      </c>
    </row>
    <row r="77" spans="2:18" ht="15.75" thickBot="1" x14ac:dyDescent="0.3">
      <c r="B77" s="9"/>
      <c r="C77" s="10" t="s">
        <v>4</v>
      </c>
      <c r="D77" s="11" t="s">
        <v>5</v>
      </c>
      <c r="E77" s="9" t="s">
        <v>6</v>
      </c>
      <c r="F77" s="10" t="s">
        <v>4</v>
      </c>
      <c r="G77" s="11" t="s">
        <v>5</v>
      </c>
      <c r="H77" s="9" t="s">
        <v>6</v>
      </c>
      <c r="I77" s="10" t="s">
        <v>8</v>
      </c>
      <c r="J77" s="12" t="s">
        <v>9</v>
      </c>
      <c r="K77" s="10" t="s">
        <v>15</v>
      </c>
      <c r="L77" s="10" t="s">
        <v>15</v>
      </c>
      <c r="M77" s="14" t="s">
        <v>10</v>
      </c>
      <c r="N77" s="10" t="s">
        <v>15</v>
      </c>
    </row>
    <row r="78" spans="2:18" x14ac:dyDescent="0.25">
      <c r="B78" s="6" t="s">
        <v>1</v>
      </c>
      <c r="C78" s="7">
        <v>1</v>
      </c>
      <c r="D78" s="8">
        <v>29</v>
      </c>
      <c r="E78" s="6">
        <v>141</v>
      </c>
      <c r="F78" s="7">
        <v>2</v>
      </c>
      <c r="G78" s="8">
        <v>1</v>
      </c>
      <c r="H78" s="6">
        <v>114</v>
      </c>
      <c r="I78" s="7">
        <f>D78+G78</f>
        <v>30</v>
      </c>
      <c r="J78" s="13">
        <f>E78+H78</f>
        <v>255</v>
      </c>
      <c r="K78" s="41">
        <f>D78/E78</f>
        <v>0.20567375886524822</v>
      </c>
      <c r="L78" s="41">
        <f t="shared" ref="L78:L81" si="48">G78/H78</f>
        <v>8.771929824561403E-3</v>
      </c>
      <c r="M78" s="15">
        <v>1</v>
      </c>
      <c r="N78" s="18">
        <f>I78/J78</f>
        <v>0.11764705882352941</v>
      </c>
    </row>
    <row r="79" spans="2:18" x14ac:dyDescent="0.25">
      <c r="B79" s="5" t="s">
        <v>2</v>
      </c>
      <c r="C79" s="4">
        <v>1</v>
      </c>
      <c r="D79" s="3">
        <v>21</v>
      </c>
      <c r="E79" s="5">
        <v>140</v>
      </c>
      <c r="F79" s="4">
        <v>2</v>
      </c>
      <c r="G79" s="3">
        <v>1</v>
      </c>
      <c r="H79" s="5">
        <v>112</v>
      </c>
      <c r="I79" s="7">
        <f t="shared" ref="I79:I80" si="49">D79+G79</f>
        <v>22</v>
      </c>
      <c r="J79" s="13">
        <f t="shared" ref="J79:J80" si="50">E79+H79</f>
        <v>252</v>
      </c>
      <c r="K79" s="41">
        <f t="shared" ref="K79:K81" si="51">D79/E79</f>
        <v>0.15</v>
      </c>
      <c r="L79" s="41">
        <f t="shared" si="48"/>
        <v>8.9285714285714281E-3</v>
      </c>
      <c r="M79" s="16">
        <v>1</v>
      </c>
      <c r="N79" s="18">
        <f>I79/J79</f>
        <v>8.7301587301587297E-2</v>
      </c>
    </row>
    <row r="80" spans="2:18" ht="15.75" thickBot="1" x14ac:dyDescent="0.3">
      <c r="B80" s="5" t="s">
        <v>3</v>
      </c>
      <c r="C80" s="4">
        <v>1</v>
      </c>
      <c r="D80" s="3">
        <v>47</v>
      </c>
      <c r="E80" s="5">
        <v>258</v>
      </c>
      <c r="F80" s="4">
        <v>2</v>
      </c>
      <c r="G80" s="3">
        <v>2</v>
      </c>
      <c r="H80" s="5">
        <v>220</v>
      </c>
      <c r="I80" s="7">
        <f t="shared" si="49"/>
        <v>49</v>
      </c>
      <c r="J80" s="13">
        <f t="shared" si="50"/>
        <v>478</v>
      </c>
      <c r="K80" s="41">
        <f t="shared" si="51"/>
        <v>0.18217054263565891</v>
      </c>
      <c r="L80" s="41">
        <f t="shared" si="48"/>
        <v>9.0909090909090905E-3</v>
      </c>
      <c r="M80" s="16">
        <v>2</v>
      </c>
      <c r="N80" s="18">
        <f>I80/J80</f>
        <v>0.10251046025104603</v>
      </c>
    </row>
    <row r="81" spans="2:18" x14ac:dyDescent="0.25">
      <c r="B81" s="29" t="s">
        <v>14</v>
      </c>
      <c r="C81" s="30"/>
      <c r="D81" s="31">
        <f>SUM(D78:D80)</f>
        <v>97</v>
      </c>
      <c r="E81" s="32">
        <f>SUM(E78:E80)</f>
        <v>539</v>
      </c>
      <c r="F81" s="30"/>
      <c r="G81" s="31">
        <f>SUM(G78:G80)</f>
        <v>4</v>
      </c>
      <c r="H81" s="32">
        <f>SUM(H78:H80)</f>
        <v>446</v>
      </c>
      <c r="I81" s="30">
        <f>SUM(I78:I80)</f>
        <v>101</v>
      </c>
      <c r="J81" s="33">
        <f>SUM(J78:J80)</f>
        <v>985</v>
      </c>
      <c r="K81" s="42">
        <f t="shared" si="51"/>
        <v>0.17996289424860853</v>
      </c>
      <c r="L81" s="42">
        <f t="shared" si="48"/>
        <v>8.9686098654708519E-3</v>
      </c>
      <c r="M81" s="34">
        <f>SUM(M78:M80)</f>
        <v>4</v>
      </c>
      <c r="N81" s="35">
        <f t="shared" ref="N81" si="52">I81/J81</f>
        <v>0.10253807106598985</v>
      </c>
      <c r="Q81" s="51">
        <f>(($I81/$J81)-1.96*SQRT(($I81/$J81)*(1-($I81/$J81))/$J81))*100</f>
        <v>8.3593335617137132</v>
      </c>
      <c r="R81" s="51">
        <f>(($I81/$J81)+1.96*SQRT(($I81/$J81)*(1-($I81/$J81))/$J81))*100</f>
        <v>12.148280651484257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656E18-14D2-40D4-B6CB-0C0DAEBF3501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0583A5-936D-41AB-B728-D91A6EA0635F}">
  <dimension ref="B4:Z19"/>
  <sheetViews>
    <sheetView zoomScale="80" zoomScaleNormal="80" workbookViewId="0">
      <selection activeCell="L36" sqref="L36"/>
    </sheetView>
  </sheetViews>
  <sheetFormatPr defaultRowHeight="15" x14ac:dyDescent="0.25"/>
  <cols>
    <col min="2" max="2" width="12.7109375" customWidth="1"/>
    <col min="5" max="5" width="13.28515625" customWidth="1"/>
    <col min="6" max="6" width="17.42578125" customWidth="1"/>
    <col min="9" max="9" width="12.85546875" customWidth="1"/>
    <col min="10" max="10" width="17.42578125" customWidth="1"/>
    <col min="11" max="11" width="10.5703125" customWidth="1"/>
    <col min="12" max="12" width="14.85546875" customWidth="1"/>
    <col min="13" max="13" width="20.28515625" customWidth="1"/>
    <col min="18" max="18" width="12.5703125" customWidth="1"/>
    <col min="19" max="19" width="17.7109375" customWidth="1"/>
    <col min="22" max="22" width="14" customWidth="1"/>
    <col min="23" max="23" width="18.42578125" customWidth="1"/>
    <col min="24" max="24" width="11.5703125" customWidth="1"/>
    <col min="25" max="25" width="12.42578125" customWidth="1"/>
    <col min="26" max="26" width="21.28515625" customWidth="1"/>
  </cols>
  <sheetData>
    <row r="4" spans="2:26" x14ac:dyDescent="0.25">
      <c r="B4" s="21" t="s">
        <v>23</v>
      </c>
      <c r="C4" s="2"/>
      <c r="D4" s="2"/>
      <c r="E4" s="2"/>
      <c r="F4" s="2"/>
      <c r="G4" s="2"/>
      <c r="H4" s="2"/>
      <c r="I4" s="2"/>
      <c r="J4" s="2"/>
      <c r="K4" s="2"/>
      <c r="L4" s="2"/>
      <c r="M4" s="2"/>
      <c r="O4" s="21" t="s">
        <v>24</v>
      </c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spans="2:26" ht="15.75" thickBot="1" x14ac:dyDescent="0.3">
      <c r="B5" s="9"/>
      <c r="C5" s="10" t="s">
        <v>4</v>
      </c>
      <c r="D5" s="11" t="s">
        <v>5</v>
      </c>
      <c r="E5" s="36" t="s">
        <v>6</v>
      </c>
      <c r="F5" s="9" t="s">
        <v>22</v>
      </c>
      <c r="G5" s="10" t="s">
        <v>4</v>
      </c>
      <c r="H5" s="11" t="s">
        <v>5</v>
      </c>
      <c r="I5" s="36" t="s">
        <v>6</v>
      </c>
      <c r="J5" s="9" t="s">
        <v>22</v>
      </c>
      <c r="K5" s="10" t="s">
        <v>8</v>
      </c>
      <c r="L5" s="12" t="s">
        <v>6</v>
      </c>
      <c r="M5" s="10" t="s">
        <v>15</v>
      </c>
      <c r="O5" s="9"/>
      <c r="P5" s="10" t="s">
        <v>4</v>
      </c>
      <c r="Q5" s="11" t="s">
        <v>5</v>
      </c>
      <c r="R5" s="36" t="s">
        <v>6</v>
      </c>
      <c r="S5" s="9" t="s">
        <v>22</v>
      </c>
      <c r="T5" s="10" t="s">
        <v>4</v>
      </c>
      <c r="U5" s="11" t="s">
        <v>5</v>
      </c>
      <c r="V5" s="36" t="s">
        <v>6</v>
      </c>
      <c r="W5" s="9" t="s">
        <v>22</v>
      </c>
      <c r="X5" s="10" t="s">
        <v>8</v>
      </c>
      <c r="Y5" s="12" t="s">
        <v>6</v>
      </c>
      <c r="Z5" s="10" t="s">
        <v>15</v>
      </c>
    </row>
    <row r="6" spans="2:26" x14ac:dyDescent="0.25">
      <c r="B6" s="6">
        <v>62</v>
      </c>
      <c r="C6" s="7">
        <v>1</v>
      </c>
      <c r="D6" s="8">
        <v>14</v>
      </c>
      <c r="E6" s="37">
        <v>164</v>
      </c>
      <c r="F6" s="39">
        <f>D6/E6</f>
        <v>8.5365853658536592E-2</v>
      </c>
      <c r="G6" s="7">
        <v>2</v>
      </c>
      <c r="H6" s="8">
        <v>7</v>
      </c>
      <c r="I6" s="37">
        <v>198</v>
      </c>
      <c r="J6" s="39">
        <f>H6/I6</f>
        <v>3.5353535353535352E-2</v>
      </c>
      <c r="K6" s="7">
        <f>D6+H6</f>
        <v>21</v>
      </c>
      <c r="L6" s="13">
        <f>E6+I6</f>
        <v>362</v>
      </c>
      <c r="M6" s="18">
        <f>K6/L6</f>
        <v>5.8011049723756904E-2</v>
      </c>
      <c r="O6" s="6">
        <v>62</v>
      </c>
      <c r="P6" s="7">
        <v>1</v>
      </c>
      <c r="Q6" s="8">
        <v>1</v>
      </c>
      <c r="R6" s="37">
        <v>142</v>
      </c>
      <c r="S6" s="39">
        <f>Q6/R6</f>
        <v>7.0422535211267607E-3</v>
      </c>
      <c r="T6" s="7">
        <v>2</v>
      </c>
      <c r="U6" s="8">
        <v>0</v>
      </c>
      <c r="V6" s="37">
        <v>114</v>
      </c>
      <c r="W6" s="39">
        <f>U6/V6</f>
        <v>0</v>
      </c>
      <c r="X6" s="7">
        <f>Q6+U6</f>
        <v>1</v>
      </c>
      <c r="Y6" s="13">
        <f>R6+V6</f>
        <v>256</v>
      </c>
      <c r="Z6" s="18">
        <f>X6/Y6</f>
        <v>3.90625E-3</v>
      </c>
    </row>
    <row r="7" spans="2:26" x14ac:dyDescent="0.25">
      <c r="B7" s="5">
        <v>30</v>
      </c>
      <c r="C7" s="4">
        <v>1</v>
      </c>
      <c r="D7" s="3">
        <v>3</v>
      </c>
      <c r="E7" s="38">
        <v>179</v>
      </c>
      <c r="F7" s="39">
        <f t="shared" ref="F7:F19" si="0">D7/E7</f>
        <v>1.6759776536312849E-2</v>
      </c>
      <c r="G7" s="4">
        <v>2</v>
      </c>
      <c r="H7" s="3">
        <v>0</v>
      </c>
      <c r="I7" s="38">
        <v>199</v>
      </c>
      <c r="J7" s="39">
        <f t="shared" ref="J7:J19" si="1">H7/I7</f>
        <v>0</v>
      </c>
      <c r="K7" s="7">
        <f>D7+H7</f>
        <v>3</v>
      </c>
      <c r="L7" s="13">
        <f>E7+I7</f>
        <v>378</v>
      </c>
      <c r="M7" s="18">
        <f>K7/L7</f>
        <v>7.9365079365079361E-3</v>
      </c>
      <c r="O7" s="5">
        <v>30</v>
      </c>
      <c r="P7" s="4">
        <v>1</v>
      </c>
      <c r="Q7" s="3">
        <v>0</v>
      </c>
      <c r="R7" s="38">
        <v>139</v>
      </c>
      <c r="S7" s="39">
        <f t="shared" ref="S7:S19" si="2">Q7/R7</f>
        <v>0</v>
      </c>
      <c r="T7" s="4">
        <v>2</v>
      </c>
      <c r="U7" s="3">
        <v>0</v>
      </c>
      <c r="V7" s="38">
        <v>114</v>
      </c>
      <c r="W7" s="39">
        <f t="shared" ref="W7:W19" si="3">U7/V7</f>
        <v>0</v>
      </c>
      <c r="X7" s="7">
        <f>Q7+U7</f>
        <v>0</v>
      </c>
      <c r="Y7" s="13">
        <f>R7+V7</f>
        <v>253</v>
      </c>
      <c r="Z7" s="18">
        <f>X7/Y7</f>
        <v>0</v>
      </c>
    </row>
    <row r="8" spans="2:26" x14ac:dyDescent="0.25">
      <c r="B8" s="5">
        <v>48</v>
      </c>
      <c r="C8" s="7">
        <v>1</v>
      </c>
      <c r="D8" s="3">
        <v>22</v>
      </c>
      <c r="E8" s="38">
        <v>173</v>
      </c>
      <c r="F8" s="39">
        <f t="shared" si="0"/>
        <v>0.12716763005780346</v>
      </c>
      <c r="G8" s="7">
        <v>2</v>
      </c>
      <c r="H8" s="3">
        <v>12</v>
      </c>
      <c r="I8" s="38">
        <v>198</v>
      </c>
      <c r="J8" s="39">
        <f t="shared" si="1"/>
        <v>6.0606060606060608E-2</v>
      </c>
      <c r="K8" s="7">
        <f t="shared" ref="K8:K18" si="4">D8+H8</f>
        <v>34</v>
      </c>
      <c r="L8" s="13">
        <f t="shared" ref="L8:L18" si="5">E8+I8</f>
        <v>371</v>
      </c>
      <c r="M8" s="18">
        <f t="shared" ref="M8:M19" si="6">K8/L8</f>
        <v>9.1644204851752023E-2</v>
      </c>
      <c r="O8" s="5">
        <v>48</v>
      </c>
      <c r="P8" s="7">
        <v>1</v>
      </c>
      <c r="Q8" s="3">
        <v>0</v>
      </c>
      <c r="R8" s="38">
        <v>142</v>
      </c>
      <c r="S8" s="39">
        <f t="shared" si="2"/>
        <v>0</v>
      </c>
      <c r="T8" s="7">
        <v>2</v>
      </c>
      <c r="U8" s="3">
        <v>0</v>
      </c>
      <c r="V8" s="38">
        <v>114</v>
      </c>
      <c r="W8" s="39">
        <f t="shared" si="3"/>
        <v>0</v>
      </c>
      <c r="X8" s="7">
        <f t="shared" ref="X8:X19" si="7">Q8+U8</f>
        <v>0</v>
      </c>
      <c r="Y8" s="13">
        <f t="shared" ref="Y8:Y19" si="8">R8+V8</f>
        <v>256</v>
      </c>
      <c r="Z8" s="18">
        <f t="shared" ref="Z8:Z19" si="9">X8/Y8</f>
        <v>0</v>
      </c>
    </row>
    <row r="9" spans="2:26" x14ac:dyDescent="0.25">
      <c r="B9" s="5">
        <v>19</v>
      </c>
      <c r="C9" s="4">
        <v>1</v>
      </c>
      <c r="D9" s="3">
        <v>23</v>
      </c>
      <c r="E9" s="38">
        <v>159</v>
      </c>
      <c r="F9" s="39">
        <f t="shared" si="0"/>
        <v>0.14465408805031446</v>
      </c>
      <c r="G9" s="4">
        <v>2</v>
      </c>
      <c r="H9" s="3">
        <v>36</v>
      </c>
      <c r="I9" s="38">
        <v>181</v>
      </c>
      <c r="J9" s="39">
        <f t="shared" si="1"/>
        <v>0.19889502762430938</v>
      </c>
      <c r="K9" s="7">
        <f t="shared" si="4"/>
        <v>59</v>
      </c>
      <c r="L9" s="13">
        <f t="shared" si="5"/>
        <v>340</v>
      </c>
      <c r="M9" s="18">
        <f t="shared" si="6"/>
        <v>0.17352941176470588</v>
      </c>
      <c r="O9" s="5">
        <v>19</v>
      </c>
      <c r="P9" s="4">
        <v>1</v>
      </c>
      <c r="Q9" s="3">
        <v>12</v>
      </c>
      <c r="R9" s="38">
        <v>140</v>
      </c>
      <c r="S9" s="39">
        <f t="shared" si="2"/>
        <v>8.5714285714285715E-2</v>
      </c>
      <c r="T9" s="4">
        <v>2</v>
      </c>
      <c r="U9" s="3">
        <v>2</v>
      </c>
      <c r="V9" s="38">
        <v>112</v>
      </c>
      <c r="W9" s="39">
        <f t="shared" si="3"/>
        <v>1.7857142857142856E-2</v>
      </c>
      <c r="X9" s="7">
        <f t="shared" si="7"/>
        <v>14</v>
      </c>
      <c r="Y9" s="13">
        <f t="shared" si="8"/>
        <v>252</v>
      </c>
      <c r="Z9" s="18">
        <f t="shared" si="9"/>
        <v>5.5555555555555552E-2</v>
      </c>
    </row>
    <row r="10" spans="2:26" x14ac:dyDescent="0.25">
      <c r="B10" s="5">
        <v>12</v>
      </c>
      <c r="C10" s="7">
        <v>1</v>
      </c>
      <c r="D10" s="3">
        <v>11</v>
      </c>
      <c r="E10" s="38">
        <v>177</v>
      </c>
      <c r="F10" s="39">
        <f t="shared" si="0"/>
        <v>6.2146892655367235E-2</v>
      </c>
      <c r="G10" s="7">
        <v>2</v>
      </c>
      <c r="H10" s="3">
        <v>8</v>
      </c>
      <c r="I10" s="38">
        <v>185</v>
      </c>
      <c r="J10" s="39">
        <f t="shared" si="1"/>
        <v>4.3243243243243246E-2</v>
      </c>
      <c r="K10" s="7">
        <f t="shared" si="4"/>
        <v>19</v>
      </c>
      <c r="L10" s="13">
        <f t="shared" si="5"/>
        <v>362</v>
      </c>
      <c r="M10" s="18">
        <f t="shared" si="6"/>
        <v>5.2486187845303865E-2</v>
      </c>
      <c r="O10" s="5">
        <v>12</v>
      </c>
      <c r="P10" s="7">
        <v>1</v>
      </c>
      <c r="Q10" s="3">
        <v>8</v>
      </c>
      <c r="R10" s="38">
        <v>142</v>
      </c>
      <c r="S10" s="39">
        <f t="shared" si="2"/>
        <v>5.6338028169014086E-2</v>
      </c>
      <c r="T10" s="7">
        <v>2</v>
      </c>
      <c r="U10" s="3">
        <v>0</v>
      </c>
      <c r="V10" s="38">
        <v>114</v>
      </c>
      <c r="W10" s="39">
        <f t="shared" si="3"/>
        <v>0</v>
      </c>
      <c r="X10" s="7">
        <f t="shared" si="7"/>
        <v>8</v>
      </c>
      <c r="Y10" s="13">
        <f t="shared" si="8"/>
        <v>256</v>
      </c>
      <c r="Z10" s="18">
        <f t="shared" si="9"/>
        <v>3.125E-2</v>
      </c>
    </row>
    <row r="11" spans="2:26" x14ac:dyDescent="0.25">
      <c r="B11" s="5">
        <v>26</v>
      </c>
      <c r="C11" s="4">
        <v>1</v>
      </c>
      <c r="D11" s="3">
        <v>31</v>
      </c>
      <c r="E11" s="38">
        <v>159</v>
      </c>
      <c r="F11" s="39">
        <f t="shared" si="0"/>
        <v>0.19496855345911951</v>
      </c>
      <c r="G11" s="4">
        <v>2</v>
      </c>
      <c r="H11" s="3">
        <v>20</v>
      </c>
      <c r="I11" s="38">
        <v>181</v>
      </c>
      <c r="J11" s="39">
        <f t="shared" si="1"/>
        <v>0.11049723756906077</v>
      </c>
      <c r="K11" s="7">
        <f t="shared" si="4"/>
        <v>51</v>
      </c>
      <c r="L11" s="13">
        <f t="shared" si="5"/>
        <v>340</v>
      </c>
      <c r="M11" s="18">
        <f t="shared" si="6"/>
        <v>0.15</v>
      </c>
      <c r="O11" s="5">
        <v>26</v>
      </c>
      <c r="P11" s="4">
        <v>1</v>
      </c>
      <c r="Q11" s="3">
        <v>2</v>
      </c>
      <c r="R11" s="38">
        <v>141</v>
      </c>
      <c r="S11" s="39">
        <f t="shared" si="2"/>
        <v>1.4184397163120567E-2</v>
      </c>
      <c r="T11" s="4">
        <v>2</v>
      </c>
      <c r="U11" s="3">
        <v>0</v>
      </c>
      <c r="V11" s="38">
        <v>114</v>
      </c>
      <c r="W11" s="39">
        <f t="shared" si="3"/>
        <v>0</v>
      </c>
      <c r="X11" s="7">
        <f t="shared" si="7"/>
        <v>2</v>
      </c>
      <c r="Y11" s="13">
        <f t="shared" si="8"/>
        <v>255</v>
      </c>
      <c r="Z11" s="18">
        <f t="shared" si="9"/>
        <v>7.8431372549019607E-3</v>
      </c>
    </row>
    <row r="12" spans="2:26" x14ac:dyDescent="0.25">
      <c r="B12" s="5">
        <v>25</v>
      </c>
      <c r="C12" s="7">
        <v>1</v>
      </c>
      <c r="D12" s="3">
        <v>13</v>
      </c>
      <c r="E12" s="38">
        <v>175</v>
      </c>
      <c r="F12" s="39">
        <f t="shared" si="0"/>
        <v>7.4285714285714288E-2</v>
      </c>
      <c r="G12" s="7">
        <v>2</v>
      </c>
      <c r="H12" s="3">
        <v>23</v>
      </c>
      <c r="I12" s="38">
        <v>198</v>
      </c>
      <c r="J12" s="39">
        <f t="shared" si="1"/>
        <v>0.11616161616161616</v>
      </c>
      <c r="K12" s="7">
        <f t="shared" si="4"/>
        <v>36</v>
      </c>
      <c r="L12" s="13">
        <f t="shared" si="5"/>
        <v>373</v>
      </c>
      <c r="M12" s="18">
        <f t="shared" si="6"/>
        <v>9.6514745308310987E-2</v>
      </c>
      <c r="O12" s="5">
        <v>25</v>
      </c>
      <c r="P12" s="7">
        <v>1</v>
      </c>
      <c r="Q12" s="3">
        <v>2</v>
      </c>
      <c r="R12" s="38">
        <v>142</v>
      </c>
      <c r="S12" s="39">
        <f t="shared" si="2"/>
        <v>1.4084507042253521E-2</v>
      </c>
      <c r="T12" s="7">
        <v>2</v>
      </c>
      <c r="U12" s="3">
        <v>0</v>
      </c>
      <c r="V12" s="38">
        <v>114</v>
      </c>
      <c r="W12" s="39">
        <f t="shared" si="3"/>
        <v>0</v>
      </c>
      <c r="X12" s="7">
        <f t="shared" si="7"/>
        <v>2</v>
      </c>
      <c r="Y12" s="13">
        <f t="shared" si="8"/>
        <v>256</v>
      </c>
      <c r="Z12" s="18">
        <f t="shared" si="9"/>
        <v>7.8125E-3</v>
      </c>
    </row>
    <row r="13" spans="2:26" x14ac:dyDescent="0.25">
      <c r="B13" s="5">
        <v>17</v>
      </c>
      <c r="C13" s="4">
        <v>1</v>
      </c>
      <c r="D13" s="3">
        <v>20</v>
      </c>
      <c r="E13" s="38">
        <v>170</v>
      </c>
      <c r="F13" s="39">
        <f t="shared" si="0"/>
        <v>0.11764705882352941</v>
      </c>
      <c r="G13" s="4">
        <v>2</v>
      </c>
      <c r="H13" s="3">
        <v>18</v>
      </c>
      <c r="I13" s="38">
        <v>196</v>
      </c>
      <c r="J13" s="39">
        <f t="shared" si="1"/>
        <v>9.1836734693877556E-2</v>
      </c>
      <c r="K13" s="7">
        <f t="shared" si="4"/>
        <v>38</v>
      </c>
      <c r="L13" s="13">
        <f t="shared" si="5"/>
        <v>366</v>
      </c>
      <c r="M13" s="18">
        <f t="shared" si="6"/>
        <v>0.10382513661202186</v>
      </c>
      <c r="O13" s="5">
        <v>17</v>
      </c>
      <c r="P13" s="4">
        <v>1</v>
      </c>
      <c r="Q13" s="3">
        <v>12</v>
      </c>
      <c r="R13" s="38">
        <v>140</v>
      </c>
      <c r="S13" s="39">
        <f t="shared" si="2"/>
        <v>8.5714285714285715E-2</v>
      </c>
      <c r="T13" s="4">
        <v>2</v>
      </c>
      <c r="U13" s="3">
        <v>2</v>
      </c>
      <c r="V13" s="38">
        <v>114</v>
      </c>
      <c r="W13" s="39">
        <f t="shared" si="3"/>
        <v>1.7543859649122806E-2</v>
      </c>
      <c r="X13" s="7">
        <f t="shared" si="7"/>
        <v>14</v>
      </c>
      <c r="Y13" s="13">
        <f t="shared" si="8"/>
        <v>254</v>
      </c>
      <c r="Z13" s="18">
        <f t="shared" si="9"/>
        <v>5.5118110236220472E-2</v>
      </c>
    </row>
    <row r="14" spans="2:26" x14ac:dyDescent="0.25">
      <c r="B14" s="5">
        <v>11</v>
      </c>
      <c r="C14" s="7">
        <v>1</v>
      </c>
      <c r="D14" s="3">
        <v>0</v>
      </c>
      <c r="E14" s="38">
        <v>183</v>
      </c>
      <c r="F14" s="39">
        <f t="shared" si="0"/>
        <v>0</v>
      </c>
      <c r="G14" s="7">
        <v>2</v>
      </c>
      <c r="H14" s="3">
        <v>0</v>
      </c>
      <c r="I14" s="38">
        <v>204</v>
      </c>
      <c r="J14" s="39">
        <f t="shared" si="1"/>
        <v>0</v>
      </c>
      <c r="K14" s="7">
        <f t="shared" si="4"/>
        <v>0</v>
      </c>
      <c r="L14" s="13">
        <f t="shared" si="5"/>
        <v>387</v>
      </c>
      <c r="M14" s="18">
        <f t="shared" si="6"/>
        <v>0</v>
      </c>
      <c r="O14" s="5">
        <v>11</v>
      </c>
      <c r="P14" s="7">
        <v>1</v>
      </c>
      <c r="Q14" s="3">
        <v>0</v>
      </c>
      <c r="R14" s="38">
        <v>142</v>
      </c>
      <c r="S14" s="39">
        <f t="shared" si="2"/>
        <v>0</v>
      </c>
      <c r="T14" s="7">
        <v>2</v>
      </c>
      <c r="U14" s="3">
        <v>0</v>
      </c>
      <c r="V14" s="38">
        <v>114</v>
      </c>
      <c r="W14" s="39">
        <f t="shared" si="3"/>
        <v>0</v>
      </c>
      <c r="X14" s="7">
        <f t="shared" si="7"/>
        <v>0</v>
      </c>
      <c r="Y14" s="13">
        <f t="shared" si="8"/>
        <v>256</v>
      </c>
      <c r="Z14" s="18">
        <f t="shared" si="9"/>
        <v>0</v>
      </c>
    </row>
    <row r="15" spans="2:26" x14ac:dyDescent="0.25">
      <c r="B15" s="5">
        <v>20</v>
      </c>
      <c r="C15" s="4">
        <v>1</v>
      </c>
      <c r="D15" s="3">
        <v>2</v>
      </c>
      <c r="E15" s="38">
        <v>175</v>
      </c>
      <c r="F15" s="39">
        <f t="shared" si="0"/>
        <v>1.1428571428571429E-2</v>
      </c>
      <c r="G15" s="4">
        <v>2</v>
      </c>
      <c r="H15" s="3">
        <v>0</v>
      </c>
      <c r="I15" s="38">
        <v>197</v>
      </c>
      <c r="J15" s="39">
        <f t="shared" si="1"/>
        <v>0</v>
      </c>
      <c r="K15" s="7">
        <f t="shared" si="4"/>
        <v>2</v>
      </c>
      <c r="L15" s="13">
        <f t="shared" si="5"/>
        <v>372</v>
      </c>
      <c r="M15" s="18">
        <f t="shared" si="6"/>
        <v>5.3763440860215058E-3</v>
      </c>
      <c r="O15" s="5">
        <v>20</v>
      </c>
      <c r="P15" s="4">
        <v>1</v>
      </c>
      <c r="Q15" s="3">
        <v>0</v>
      </c>
      <c r="R15" s="38">
        <v>140</v>
      </c>
      <c r="S15" s="39">
        <f t="shared" si="2"/>
        <v>0</v>
      </c>
      <c r="T15" s="4">
        <v>2</v>
      </c>
      <c r="U15" s="3">
        <v>0</v>
      </c>
      <c r="V15" s="38">
        <v>114</v>
      </c>
      <c r="W15" s="39">
        <f t="shared" si="3"/>
        <v>0</v>
      </c>
      <c r="X15" s="7">
        <f t="shared" si="7"/>
        <v>0</v>
      </c>
      <c r="Y15" s="13">
        <f t="shared" si="8"/>
        <v>254</v>
      </c>
      <c r="Z15" s="18">
        <f t="shared" si="9"/>
        <v>0</v>
      </c>
    </row>
    <row r="16" spans="2:26" x14ac:dyDescent="0.25">
      <c r="B16" s="5">
        <v>52</v>
      </c>
      <c r="C16" s="7">
        <v>1</v>
      </c>
      <c r="D16" s="3">
        <v>43</v>
      </c>
      <c r="E16" s="38">
        <v>173</v>
      </c>
      <c r="F16" s="39">
        <f t="shared" si="0"/>
        <v>0.24855491329479767</v>
      </c>
      <c r="G16" s="7">
        <v>2</v>
      </c>
      <c r="H16" s="3">
        <v>23</v>
      </c>
      <c r="I16" s="38">
        <v>187</v>
      </c>
      <c r="J16" s="39">
        <f t="shared" si="1"/>
        <v>0.12299465240641712</v>
      </c>
      <c r="K16" s="7">
        <f t="shared" si="4"/>
        <v>66</v>
      </c>
      <c r="L16" s="13">
        <f t="shared" si="5"/>
        <v>360</v>
      </c>
      <c r="M16" s="18">
        <f t="shared" si="6"/>
        <v>0.18333333333333332</v>
      </c>
      <c r="O16" s="5">
        <v>52</v>
      </c>
      <c r="P16" s="7">
        <v>1</v>
      </c>
      <c r="Q16" s="3">
        <v>1</v>
      </c>
      <c r="R16" s="38">
        <v>139</v>
      </c>
      <c r="S16" s="39">
        <f t="shared" si="2"/>
        <v>7.1942446043165471E-3</v>
      </c>
      <c r="T16" s="7">
        <v>2</v>
      </c>
      <c r="U16" s="3">
        <v>2</v>
      </c>
      <c r="V16" s="38">
        <v>114</v>
      </c>
      <c r="W16" s="39">
        <f t="shared" si="3"/>
        <v>1.7543859649122806E-2</v>
      </c>
      <c r="X16" s="7">
        <f t="shared" si="7"/>
        <v>3</v>
      </c>
      <c r="Y16" s="13">
        <f t="shared" si="8"/>
        <v>253</v>
      </c>
      <c r="Z16" s="18">
        <f t="shared" si="9"/>
        <v>1.1857707509881422E-2</v>
      </c>
    </row>
    <row r="17" spans="2:26" x14ac:dyDescent="0.25">
      <c r="B17" s="5">
        <v>13</v>
      </c>
      <c r="C17" s="4">
        <v>1</v>
      </c>
      <c r="D17" s="3">
        <v>15</v>
      </c>
      <c r="E17" s="38">
        <v>174</v>
      </c>
      <c r="F17" s="39">
        <f t="shared" si="0"/>
        <v>8.6206896551724144E-2</v>
      </c>
      <c r="G17" s="4">
        <v>2</v>
      </c>
      <c r="H17" s="3">
        <v>9</v>
      </c>
      <c r="I17" s="38">
        <v>192</v>
      </c>
      <c r="J17" s="39">
        <f t="shared" si="1"/>
        <v>4.6875E-2</v>
      </c>
      <c r="K17" s="7">
        <f t="shared" si="4"/>
        <v>24</v>
      </c>
      <c r="L17" s="13">
        <f t="shared" si="5"/>
        <v>366</v>
      </c>
      <c r="M17" s="18">
        <f t="shared" si="6"/>
        <v>6.5573770491803282E-2</v>
      </c>
      <c r="O17" s="5">
        <v>13</v>
      </c>
      <c r="P17" s="4">
        <v>1</v>
      </c>
      <c r="Q17" s="3">
        <v>6</v>
      </c>
      <c r="R17" s="38">
        <v>140</v>
      </c>
      <c r="S17" s="39">
        <f t="shared" si="2"/>
        <v>4.2857142857142858E-2</v>
      </c>
      <c r="T17" s="4">
        <v>2</v>
      </c>
      <c r="U17" s="3">
        <v>0</v>
      </c>
      <c r="V17" s="38">
        <v>114</v>
      </c>
      <c r="W17" s="39">
        <f t="shared" si="3"/>
        <v>0</v>
      </c>
      <c r="X17" s="7">
        <f t="shared" si="7"/>
        <v>6</v>
      </c>
      <c r="Y17" s="13">
        <f t="shared" si="8"/>
        <v>254</v>
      </c>
      <c r="Z17" s="18">
        <f t="shared" si="9"/>
        <v>2.3622047244094488E-2</v>
      </c>
    </row>
    <row r="18" spans="2:26" ht="15.75" thickBot="1" x14ac:dyDescent="0.3">
      <c r="B18" s="5">
        <v>71</v>
      </c>
      <c r="C18" s="4">
        <v>1</v>
      </c>
      <c r="D18" s="3">
        <v>30</v>
      </c>
      <c r="E18" s="38">
        <v>167</v>
      </c>
      <c r="F18" s="39">
        <f t="shared" si="0"/>
        <v>0.17964071856287425</v>
      </c>
      <c r="G18" s="4">
        <v>2</v>
      </c>
      <c r="H18" s="3">
        <v>23</v>
      </c>
      <c r="I18" s="38">
        <v>193</v>
      </c>
      <c r="J18" s="39">
        <f t="shared" si="1"/>
        <v>0.11917098445595854</v>
      </c>
      <c r="K18" s="7">
        <f t="shared" si="4"/>
        <v>53</v>
      </c>
      <c r="L18" s="13">
        <f t="shared" si="5"/>
        <v>360</v>
      </c>
      <c r="M18" s="18">
        <f t="shared" si="6"/>
        <v>0.14722222222222223</v>
      </c>
      <c r="O18" s="5">
        <v>71</v>
      </c>
      <c r="P18" s="4">
        <v>1</v>
      </c>
      <c r="Q18" s="3">
        <v>2</v>
      </c>
      <c r="R18" s="38">
        <v>137</v>
      </c>
      <c r="S18" s="39">
        <f t="shared" si="2"/>
        <v>1.4598540145985401E-2</v>
      </c>
      <c r="T18" s="4">
        <v>2</v>
      </c>
      <c r="U18" s="3">
        <v>0</v>
      </c>
      <c r="V18" s="38">
        <v>114</v>
      </c>
      <c r="W18" s="39">
        <f t="shared" si="3"/>
        <v>0</v>
      </c>
      <c r="X18" s="7">
        <f t="shared" si="7"/>
        <v>2</v>
      </c>
      <c r="Y18" s="13">
        <f t="shared" si="8"/>
        <v>251</v>
      </c>
      <c r="Z18" s="18">
        <f t="shared" si="9"/>
        <v>7.9681274900398405E-3</v>
      </c>
    </row>
    <row r="19" spans="2:26" x14ac:dyDescent="0.25">
      <c r="B19" s="29" t="s">
        <v>14</v>
      </c>
      <c r="C19" s="30">
        <v>1</v>
      </c>
      <c r="D19" s="31">
        <f>SUM(D6:D18)</f>
        <v>227</v>
      </c>
      <c r="E19" s="31">
        <f>SUM(E6:E18)</f>
        <v>2228</v>
      </c>
      <c r="F19" s="40">
        <f t="shared" si="0"/>
        <v>0.10188509874326751</v>
      </c>
      <c r="G19" s="30">
        <v>2</v>
      </c>
      <c r="H19" s="31">
        <f>SUM(H6:H18)</f>
        <v>179</v>
      </c>
      <c r="I19" s="31">
        <f>SUM(I6:I18)</f>
        <v>2509</v>
      </c>
      <c r="J19" s="40">
        <f t="shared" si="1"/>
        <v>7.1343164607413315E-2</v>
      </c>
      <c r="K19" s="30">
        <f t="shared" ref="K19" si="10">D19+H19</f>
        <v>406</v>
      </c>
      <c r="L19" s="33">
        <f t="shared" ref="L19" si="11">E19+I19</f>
        <v>4737</v>
      </c>
      <c r="M19" s="35">
        <f t="shared" si="6"/>
        <v>8.570825416930547E-2</v>
      </c>
      <c r="O19" s="29" t="s">
        <v>14</v>
      </c>
      <c r="P19" s="30">
        <v>1</v>
      </c>
      <c r="Q19" s="31">
        <f>SUM(Q6:Q18)</f>
        <v>46</v>
      </c>
      <c r="R19" s="31">
        <f>SUM(R6:R18)</f>
        <v>1826</v>
      </c>
      <c r="S19" s="40">
        <f t="shared" si="2"/>
        <v>2.5191675794085433E-2</v>
      </c>
      <c r="T19" s="30">
        <v>2</v>
      </c>
      <c r="U19" s="31">
        <f>SUM(U6:U18)</f>
        <v>6</v>
      </c>
      <c r="V19" s="31">
        <f>SUM(V6:V18)</f>
        <v>1480</v>
      </c>
      <c r="W19" s="40">
        <f t="shared" si="3"/>
        <v>4.0540540540540543E-3</v>
      </c>
      <c r="X19" s="30">
        <f t="shared" si="7"/>
        <v>52</v>
      </c>
      <c r="Y19" s="33">
        <f t="shared" si="8"/>
        <v>3306</v>
      </c>
      <c r="Z19" s="35">
        <f t="shared" si="9"/>
        <v>1.572897761645493E-2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C96E89-C5E6-4462-A651-1379C6EA022F}">
  <dimension ref="A1:P31"/>
  <sheetViews>
    <sheetView workbookViewId="0">
      <selection activeCell="A4" sqref="A4"/>
    </sheetView>
  </sheetViews>
  <sheetFormatPr defaultRowHeight="15" x14ac:dyDescent="0.25"/>
  <cols>
    <col min="2" max="2" width="12.7109375" customWidth="1"/>
    <col min="5" max="5" width="12" customWidth="1"/>
    <col min="8" max="8" width="11.7109375" customWidth="1"/>
    <col min="9" max="9" width="10.5703125" customWidth="1"/>
    <col min="10" max="10" width="17.28515625" customWidth="1"/>
    <col min="11" max="11" width="28.85546875" customWidth="1"/>
    <col min="12" max="12" width="27.28515625" customWidth="1"/>
    <col min="13" max="13" width="28.42578125" customWidth="1"/>
    <col min="14" max="14" width="20.28515625" customWidth="1"/>
  </cols>
  <sheetData>
    <row r="1" spans="1:14" x14ac:dyDescent="0.25">
      <c r="B1" t="s">
        <v>36</v>
      </c>
    </row>
    <row r="3" spans="1:14" x14ac:dyDescent="0.25">
      <c r="A3" t="s">
        <v>0</v>
      </c>
    </row>
    <row r="5" spans="1:14" x14ac:dyDescent="0.25">
      <c r="B5" s="21" t="s">
        <v>35</v>
      </c>
      <c r="C5" s="2"/>
      <c r="D5" s="2"/>
      <c r="E5" s="2"/>
      <c r="F5" s="2"/>
      <c r="G5" s="2"/>
      <c r="H5" s="2"/>
      <c r="I5" s="2"/>
      <c r="J5" s="2"/>
      <c r="K5" s="2" t="s">
        <v>26</v>
      </c>
      <c r="L5" s="2" t="s">
        <v>27</v>
      </c>
      <c r="M5" s="2"/>
      <c r="N5" s="2"/>
    </row>
    <row r="6" spans="1:14" ht="15.75" thickBot="1" x14ac:dyDescent="0.3">
      <c r="B6" s="9"/>
      <c r="C6" s="10" t="s">
        <v>4</v>
      </c>
      <c r="D6" s="11" t="s">
        <v>5</v>
      </c>
      <c r="E6" s="9" t="s">
        <v>6</v>
      </c>
      <c r="F6" s="10" t="s">
        <v>4</v>
      </c>
      <c r="G6" s="11" t="s">
        <v>5</v>
      </c>
      <c r="H6" s="9" t="s">
        <v>6</v>
      </c>
      <c r="I6" s="10" t="s">
        <v>8</v>
      </c>
      <c r="J6" s="12" t="s">
        <v>9</v>
      </c>
      <c r="K6" s="10" t="s">
        <v>15</v>
      </c>
      <c r="L6" s="10" t="s">
        <v>15</v>
      </c>
      <c r="M6" s="14" t="s">
        <v>10</v>
      </c>
      <c r="N6" s="10" t="s">
        <v>15</v>
      </c>
    </row>
    <row r="7" spans="1:14" x14ac:dyDescent="0.25">
      <c r="B7" s="6" t="s">
        <v>1</v>
      </c>
      <c r="C7" s="7">
        <v>1</v>
      </c>
      <c r="D7" s="8">
        <v>19</v>
      </c>
      <c r="E7" s="6">
        <v>183</v>
      </c>
      <c r="F7" s="7">
        <v>2</v>
      </c>
      <c r="G7" s="8">
        <v>5</v>
      </c>
      <c r="H7" s="6">
        <v>196</v>
      </c>
      <c r="I7" s="7">
        <f>D7+G7</f>
        <v>24</v>
      </c>
      <c r="J7" s="13">
        <f>E7+H7</f>
        <v>379</v>
      </c>
      <c r="K7" s="41">
        <f>D7/E7</f>
        <v>0.10382513661202186</v>
      </c>
      <c r="L7" s="41">
        <f>G7/H7</f>
        <v>2.5510204081632654E-2</v>
      </c>
      <c r="M7" s="48">
        <v>1</v>
      </c>
      <c r="N7" s="18">
        <f>I7/J7</f>
        <v>6.3324538258575203E-2</v>
      </c>
    </row>
    <row r="8" spans="1:14" x14ac:dyDescent="0.25">
      <c r="B8" s="5" t="s">
        <v>2</v>
      </c>
      <c r="C8" s="4">
        <v>1</v>
      </c>
      <c r="D8" s="3">
        <v>84</v>
      </c>
      <c r="E8" s="5">
        <v>1023</v>
      </c>
      <c r="F8" s="4">
        <v>2</v>
      </c>
      <c r="G8" s="3">
        <v>44</v>
      </c>
      <c r="H8" s="5">
        <v>1146</v>
      </c>
      <c r="I8" s="7">
        <f t="shared" ref="I8:J9" si="0">D8+G8</f>
        <v>128</v>
      </c>
      <c r="J8" s="13">
        <f t="shared" si="0"/>
        <v>2169</v>
      </c>
      <c r="K8" s="41">
        <f>D8/E8</f>
        <v>8.2111436950146624E-2</v>
      </c>
      <c r="L8" s="41">
        <f>G8/H8</f>
        <v>3.8394415357766144E-2</v>
      </c>
      <c r="M8" s="49">
        <v>6</v>
      </c>
      <c r="N8" s="18">
        <f>I8/J8</f>
        <v>5.9013370216689717E-2</v>
      </c>
    </row>
    <row r="9" spans="1:14" ht="15.75" thickBot="1" x14ac:dyDescent="0.3">
      <c r="B9" s="5" t="s">
        <v>3</v>
      </c>
      <c r="C9" s="4">
        <v>1</v>
      </c>
      <c r="D9" s="3">
        <v>4</v>
      </c>
      <c r="E9" s="5">
        <v>57</v>
      </c>
      <c r="F9" s="4">
        <v>2</v>
      </c>
      <c r="G9" s="3">
        <v>9</v>
      </c>
      <c r="H9" s="5">
        <v>173</v>
      </c>
      <c r="I9" s="7">
        <f t="shared" si="0"/>
        <v>13</v>
      </c>
      <c r="J9" s="13">
        <f t="shared" si="0"/>
        <v>230</v>
      </c>
      <c r="K9" s="41">
        <f>D9/E9</f>
        <v>7.0175438596491224E-2</v>
      </c>
      <c r="L9" s="41">
        <f t="shared" ref="L9:L10" si="1">G9/H9</f>
        <v>5.2023121387283239E-2</v>
      </c>
      <c r="M9" s="49">
        <v>1</v>
      </c>
      <c r="N9" s="18">
        <f>I9/J9</f>
        <v>5.6521739130434782E-2</v>
      </c>
    </row>
    <row r="10" spans="1:14" x14ac:dyDescent="0.25">
      <c r="B10" s="29" t="s">
        <v>14</v>
      </c>
      <c r="C10" s="30"/>
      <c r="D10" s="31">
        <f>SUM(D7:D9)</f>
        <v>107</v>
      </c>
      <c r="E10" s="32">
        <f>SUM(E7:E9)</f>
        <v>1263</v>
      </c>
      <c r="F10" s="30"/>
      <c r="G10" s="31">
        <f>SUM(G7:G9)</f>
        <v>58</v>
      </c>
      <c r="H10" s="32">
        <f>SUM(H7:H9)</f>
        <v>1515</v>
      </c>
      <c r="I10" s="30">
        <f>SUM(I7:I9)</f>
        <v>165</v>
      </c>
      <c r="J10" s="33">
        <f>SUM(J7:J9)</f>
        <v>2778</v>
      </c>
      <c r="K10" s="42">
        <f>D10/E10</f>
        <v>8.471892319873317E-2</v>
      </c>
      <c r="L10" s="42">
        <f t="shared" si="1"/>
        <v>3.8283828382838281E-2</v>
      </c>
      <c r="M10" s="50">
        <f>SUM(M7:M9)</f>
        <v>8</v>
      </c>
      <c r="N10" s="35">
        <f t="shared" ref="N10" si="2">I10/J10</f>
        <v>5.9395248380129592E-2</v>
      </c>
    </row>
    <row r="11" spans="1:14" x14ac:dyDescent="0.25">
      <c r="B11" s="20"/>
      <c r="C11" s="45"/>
      <c r="D11" s="45"/>
      <c r="E11" s="45"/>
      <c r="F11" s="45"/>
      <c r="G11" s="45"/>
      <c r="H11" s="45"/>
      <c r="I11" s="45"/>
      <c r="J11" s="45"/>
      <c r="K11" s="46"/>
      <c r="L11" s="46"/>
      <c r="M11" s="45"/>
      <c r="N11" s="47"/>
    </row>
    <row r="12" spans="1:14" x14ac:dyDescent="0.25">
      <c r="B12" s="21" t="s">
        <v>37</v>
      </c>
      <c r="C12" s="2"/>
      <c r="D12" s="2"/>
      <c r="E12" s="2"/>
      <c r="F12" s="2"/>
      <c r="G12" s="2"/>
      <c r="H12" s="2"/>
      <c r="I12" s="2"/>
      <c r="J12" s="2"/>
      <c r="K12" s="2" t="s">
        <v>26</v>
      </c>
      <c r="L12" s="2" t="s">
        <v>27</v>
      </c>
      <c r="M12" s="2"/>
      <c r="N12" s="2"/>
    </row>
    <row r="13" spans="1:14" ht="15.75" thickBot="1" x14ac:dyDescent="0.3">
      <c r="B13" s="9"/>
      <c r="C13" s="10" t="s">
        <v>4</v>
      </c>
      <c r="D13" s="11" t="s">
        <v>5</v>
      </c>
      <c r="E13" s="9" t="s">
        <v>6</v>
      </c>
      <c r="F13" s="10" t="s">
        <v>4</v>
      </c>
      <c r="G13" s="11" t="s">
        <v>5</v>
      </c>
      <c r="H13" s="9" t="s">
        <v>6</v>
      </c>
      <c r="I13" s="10" t="s">
        <v>8</v>
      </c>
      <c r="J13" s="12" t="s">
        <v>9</v>
      </c>
      <c r="K13" s="10" t="s">
        <v>15</v>
      </c>
      <c r="L13" s="10" t="s">
        <v>15</v>
      </c>
      <c r="M13" s="14" t="s">
        <v>10</v>
      </c>
      <c r="N13" s="10" t="s">
        <v>15</v>
      </c>
    </row>
    <row r="14" spans="1:14" x14ac:dyDescent="0.25">
      <c r="B14" s="6" t="s">
        <v>1</v>
      </c>
      <c r="C14" s="7">
        <v>1</v>
      </c>
      <c r="D14" s="8">
        <v>21</v>
      </c>
      <c r="E14" s="6">
        <v>184</v>
      </c>
      <c r="F14" s="7">
        <v>2</v>
      </c>
      <c r="G14" s="8">
        <v>7</v>
      </c>
      <c r="H14" s="6">
        <v>199</v>
      </c>
      <c r="I14" s="7">
        <f>D14+G14</f>
        <v>28</v>
      </c>
      <c r="J14" s="13">
        <f>E14+H14</f>
        <v>383</v>
      </c>
      <c r="K14" s="41">
        <f>D14/E14</f>
        <v>0.11413043478260869</v>
      </c>
      <c r="L14" s="41">
        <f>G14/H14</f>
        <v>3.5175879396984924E-2</v>
      </c>
      <c r="M14" s="48">
        <v>1</v>
      </c>
      <c r="N14" s="18">
        <f>I14/J14</f>
        <v>7.3107049608355096E-2</v>
      </c>
    </row>
    <row r="15" spans="1:14" x14ac:dyDescent="0.25">
      <c r="B15" s="5" t="s">
        <v>2</v>
      </c>
      <c r="C15" s="4">
        <v>1</v>
      </c>
      <c r="D15" s="3">
        <v>14</v>
      </c>
      <c r="E15" s="5">
        <v>323</v>
      </c>
      <c r="F15" s="4">
        <v>2</v>
      </c>
      <c r="G15" s="3">
        <v>6</v>
      </c>
      <c r="H15" s="5">
        <v>379</v>
      </c>
      <c r="I15" s="7">
        <f t="shared" ref="I15:J16" si="3">D15+G15</f>
        <v>20</v>
      </c>
      <c r="J15" s="13">
        <f t="shared" si="3"/>
        <v>702</v>
      </c>
      <c r="K15" s="41">
        <f>D15/E15</f>
        <v>4.3343653250773995E-2</v>
      </c>
      <c r="L15" s="41">
        <f>G15/H15</f>
        <v>1.5831134564643801E-2</v>
      </c>
      <c r="M15" s="49">
        <v>2</v>
      </c>
      <c r="N15" s="18">
        <f>I15/J15</f>
        <v>2.8490028490028491E-2</v>
      </c>
    </row>
    <row r="16" spans="1:14" ht="15.75" thickBot="1" x14ac:dyDescent="0.3">
      <c r="B16" s="5" t="s">
        <v>3</v>
      </c>
      <c r="C16" s="4">
        <v>1</v>
      </c>
      <c r="D16" s="3">
        <v>18</v>
      </c>
      <c r="E16" s="5">
        <v>104</v>
      </c>
      <c r="F16" s="4">
        <v>2</v>
      </c>
      <c r="G16" s="3">
        <v>15</v>
      </c>
      <c r="H16" s="5">
        <v>179</v>
      </c>
      <c r="I16" s="7">
        <f t="shared" si="3"/>
        <v>33</v>
      </c>
      <c r="J16" s="13">
        <f t="shared" si="3"/>
        <v>283</v>
      </c>
      <c r="K16" s="41">
        <f>D16/E16</f>
        <v>0.17307692307692307</v>
      </c>
      <c r="L16" s="41">
        <f t="shared" ref="L16:L17" si="4">G16/H16</f>
        <v>8.3798882681564241E-2</v>
      </c>
      <c r="M16" s="49">
        <v>1</v>
      </c>
      <c r="N16" s="18">
        <f>I16/J16</f>
        <v>0.1166077738515901</v>
      </c>
    </row>
    <row r="17" spans="2:16" x14ac:dyDescent="0.25">
      <c r="B17" s="29" t="s">
        <v>14</v>
      </c>
      <c r="C17" s="30"/>
      <c r="D17" s="31">
        <f>SUM(D14:D16)</f>
        <v>53</v>
      </c>
      <c r="E17" s="32">
        <f>SUM(E14:E16)</f>
        <v>611</v>
      </c>
      <c r="F17" s="30"/>
      <c r="G17" s="31">
        <f>SUM(G14:G16)</f>
        <v>28</v>
      </c>
      <c r="H17" s="32">
        <f>SUM(H14:H16)</f>
        <v>757</v>
      </c>
      <c r="I17" s="30">
        <f>SUM(I14:I16)</f>
        <v>81</v>
      </c>
      <c r="J17" s="33">
        <f>SUM(J14:J16)</f>
        <v>1368</v>
      </c>
      <c r="K17" s="42">
        <f>D17/E17</f>
        <v>8.6743044189852694E-2</v>
      </c>
      <c r="L17" s="42">
        <f t="shared" si="4"/>
        <v>3.6988110964332896E-2</v>
      </c>
      <c r="M17" s="50">
        <f>SUM(M14:M16)</f>
        <v>4</v>
      </c>
      <c r="N17" s="35">
        <f t="shared" ref="N17" si="5">I17/J17</f>
        <v>5.921052631578947E-2</v>
      </c>
    </row>
    <row r="18" spans="2:16" x14ac:dyDescent="0.25">
      <c r="B18" s="20"/>
      <c r="C18" s="45"/>
      <c r="D18" s="45"/>
      <c r="E18" s="45"/>
      <c r="F18" s="45"/>
      <c r="G18" s="45"/>
      <c r="H18" s="45"/>
      <c r="I18" s="45"/>
      <c r="J18" s="45"/>
      <c r="K18" s="46"/>
      <c r="L18" s="46"/>
      <c r="M18" s="45"/>
      <c r="N18" s="47"/>
    </row>
    <row r="19" spans="2:16" x14ac:dyDescent="0.25">
      <c r="B19" s="21" t="s">
        <v>38</v>
      </c>
      <c r="C19" s="2"/>
      <c r="D19" s="2"/>
      <c r="E19" s="2"/>
      <c r="F19" s="2"/>
      <c r="G19" s="2"/>
      <c r="H19" s="2"/>
      <c r="I19" s="2"/>
      <c r="J19" s="2"/>
      <c r="K19" s="2" t="s">
        <v>26</v>
      </c>
      <c r="L19" s="2" t="s">
        <v>27</v>
      </c>
      <c r="M19" s="2"/>
      <c r="N19" s="2"/>
    </row>
    <row r="20" spans="2:16" ht="15.75" thickBot="1" x14ac:dyDescent="0.3">
      <c r="B20" s="9"/>
      <c r="C20" s="10" t="s">
        <v>4</v>
      </c>
      <c r="D20" s="11" t="s">
        <v>5</v>
      </c>
      <c r="E20" s="9" t="s">
        <v>6</v>
      </c>
      <c r="F20" s="10" t="s">
        <v>4</v>
      </c>
      <c r="G20" s="11" t="s">
        <v>5</v>
      </c>
      <c r="H20" s="9" t="s">
        <v>6</v>
      </c>
      <c r="I20" s="10" t="s">
        <v>8</v>
      </c>
      <c r="J20" s="12" t="s">
        <v>9</v>
      </c>
      <c r="K20" s="10" t="s">
        <v>15</v>
      </c>
      <c r="L20" s="10" t="s">
        <v>15</v>
      </c>
      <c r="M20" s="14" t="s">
        <v>10</v>
      </c>
      <c r="N20" s="10" t="s">
        <v>15</v>
      </c>
    </row>
    <row r="21" spans="2:16" x14ac:dyDescent="0.25">
      <c r="B21" s="6" t="s">
        <v>1</v>
      </c>
      <c r="C21" s="7">
        <v>1</v>
      </c>
      <c r="D21" s="8">
        <v>4</v>
      </c>
      <c r="E21" s="6">
        <v>182</v>
      </c>
      <c r="F21" s="7">
        <v>2</v>
      </c>
      <c r="G21" s="8">
        <v>1</v>
      </c>
      <c r="H21" s="6">
        <v>202</v>
      </c>
      <c r="I21" s="7">
        <f>D21+G21</f>
        <v>5</v>
      </c>
      <c r="J21" s="13">
        <f>E21+H21</f>
        <v>384</v>
      </c>
      <c r="K21" s="41">
        <f>D21/E21</f>
        <v>2.197802197802198E-2</v>
      </c>
      <c r="L21" s="41">
        <f>G21/H21</f>
        <v>4.9504950495049506E-3</v>
      </c>
      <c r="M21" s="15">
        <v>1</v>
      </c>
      <c r="N21" s="18">
        <f>I21/J21</f>
        <v>1.3020833333333334E-2</v>
      </c>
    </row>
    <row r="22" spans="2:16" x14ac:dyDescent="0.25">
      <c r="B22" s="5" t="s">
        <v>2</v>
      </c>
      <c r="C22" s="4">
        <v>1</v>
      </c>
      <c r="D22" s="3">
        <v>12</v>
      </c>
      <c r="E22" s="5">
        <v>337</v>
      </c>
      <c r="F22" s="4">
        <v>2</v>
      </c>
      <c r="G22" s="3">
        <v>7</v>
      </c>
      <c r="H22" s="5">
        <v>389</v>
      </c>
      <c r="I22" s="7">
        <f t="shared" ref="I22:J23" si="6">D22+G22</f>
        <v>19</v>
      </c>
      <c r="J22" s="13">
        <f t="shared" si="6"/>
        <v>726</v>
      </c>
      <c r="K22" s="41">
        <f>D22/E22</f>
        <v>3.5608308605341248E-2</v>
      </c>
      <c r="L22" s="41">
        <f>G22/H22</f>
        <v>1.7994858611825194E-2</v>
      </c>
      <c r="M22" s="16">
        <v>2</v>
      </c>
      <c r="N22" s="18">
        <f>I22/J22</f>
        <v>2.6170798898071626E-2</v>
      </c>
    </row>
    <row r="23" spans="2:16" ht="15.75" thickBot="1" x14ac:dyDescent="0.3">
      <c r="B23" s="5" t="s">
        <v>3</v>
      </c>
      <c r="C23" s="4">
        <v>1</v>
      </c>
      <c r="D23" s="3">
        <v>5</v>
      </c>
      <c r="E23" s="5">
        <v>214</v>
      </c>
      <c r="F23" s="4">
        <v>2</v>
      </c>
      <c r="G23" s="3">
        <v>8</v>
      </c>
      <c r="H23" s="5">
        <v>350</v>
      </c>
      <c r="I23" s="7">
        <f t="shared" si="6"/>
        <v>13</v>
      </c>
      <c r="J23" s="13">
        <f t="shared" si="6"/>
        <v>564</v>
      </c>
      <c r="K23" s="41">
        <f>D23/E23</f>
        <v>2.336448598130841E-2</v>
      </c>
      <c r="L23" s="41">
        <f t="shared" ref="L23:L24" si="7">G23/H23</f>
        <v>2.2857142857142857E-2</v>
      </c>
      <c r="M23" s="16">
        <v>2</v>
      </c>
      <c r="N23" s="18">
        <f>I23/J23</f>
        <v>2.3049645390070921E-2</v>
      </c>
      <c r="P23" t="s">
        <v>39</v>
      </c>
    </row>
    <row r="24" spans="2:16" x14ac:dyDescent="0.25">
      <c r="B24" s="29" t="s">
        <v>14</v>
      </c>
      <c r="C24" s="30"/>
      <c r="D24" s="31">
        <f>SUM(D21:D23)</f>
        <v>21</v>
      </c>
      <c r="E24" s="32">
        <f>SUM(E21:E23)</f>
        <v>733</v>
      </c>
      <c r="F24" s="30"/>
      <c r="G24" s="31">
        <f>SUM(G21:G23)</f>
        <v>16</v>
      </c>
      <c r="H24" s="32">
        <f>SUM(H21:H23)</f>
        <v>941</v>
      </c>
      <c r="I24" s="30">
        <f>SUM(I21:I23)</f>
        <v>37</v>
      </c>
      <c r="J24" s="33">
        <f>SUM(J21:J23)</f>
        <v>1674</v>
      </c>
      <c r="K24" s="42">
        <f>D24/E24</f>
        <v>2.8649386084583901E-2</v>
      </c>
      <c r="L24" s="42">
        <f t="shared" si="7"/>
        <v>1.7003188097768331E-2</v>
      </c>
      <c r="M24" s="34">
        <f>SUM(M21:M23)</f>
        <v>5</v>
      </c>
      <c r="N24" s="35">
        <f t="shared" ref="N24" si="8">I24/J24</f>
        <v>2.2102747909199524E-2</v>
      </c>
    </row>
    <row r="25" spans="2:16" x14ac:dyDescent="0.25">
      <c r="B25" s="20"/>
      <c r="C25" s="45"/>
      <c r="D25" s="45"/>
      <c r="E25" s="45"/>
      <c r="F25" s="45"/>
      <c r="G25" s="45"/>
      <c r="H25" s="45"/>
      <c r="I25" s="45"/>
      <c r="J25" s="45"/>
      <c r="K25" s="46"/>
      <c r="L25" s="46"/>
      <c r="M25" s="45"/>
      <c r="N25" s="47"/>
    </row>
    <row r="26" spans="2:16" x14ac:dyDescent="0.25">
      <c r="B26" s="21" t="s">
        <v>40</v>
      </c>
      <c r="C26" s="2"/>
      <c r="D26" s="2"/>
      <c r="E26" s="2"/>
      <c r="F26" s="2"/>
      <c r="G26" s="2"/>
      <c r="H26" s="2"/>
      <c r="I26" s="2"/>
      <c r="J26" s="2"/>
      <c r="K26" s="2" t="s">
        <v>26</v>
      </c>
      <c r="L26" s="2" t="s">
        <v>27</v>
      </c>
      <c r="M26" s="2"/>
      <c r="N26" s="2"/>
    </row>
    <row r="27" spans="2:16" ht="15.75" thickBot="1" x14ac:dyDescent="0.3">
      <c r="B27" s="9"/>
      <c r="C27" s="10" t="s">
        <v>4</v>
      </c>
      <c r="D27" s="11" t="s">
        <v>5</v>
      </c>
      <c r="E27" s="9" t="s">
        <v>6</v>
      </c>
      <c r="F27" s="10" t="s">
        <v>4</v>
      </c>
      <c r="G27" s="11" t="s">
        <v>5</v>
      </c>
      <c r="H27" s="9" t="s">
        <v>6</v>
      </c>
      <c r="I27" s="10" t="s">
        <v>8</v>
      </c>
      <c r="J27" s="12" t="s">
        <v>9</v>
      </c>
      <c r="K27" s="10" t="s">
        <v>15</v>
      </c>
      <c r="L27" s="10" t="s">
        <v>15</v>
      </c>
      <c r="M27" s="14" t="s">
        <v>10</v>
      </c>
      <c r="N27" s="10" t="s">
        <v>15</v>
      </c>
    </row>
    <row r="28" spans="2:16" x14ac:dyDescent="0.25">
      <c r="B28" s="6" t="s">
        <v>1</v>
      </c>
      <c r="C28" s="7">
        <v>1</v>
      </c>
      <c r="D28" s="8">
        <v>5</v>
      </c>
      <c r="E28" s="6">
        <v>186</v>
      </c>
      <c r="F28" s="7">
        <v>2</v>
      </c>
      <c r="G28" s="8">
        <v>0</v>
      </c>
      <c r="H28" s="6">
        <v>201</v>
      </c>
      <c r="I28" s="7">
        <f>D28+G28</f>
        <v>5</v>
      </c>
      <c r="J28" s="13">
        <f>E28+H28</f>
        <v>387</v>
      </c>
      <c r="K28" s="41">
        <f>D28/E28</f>
        <v>2.6881720430107527E-2</v>
      </c>
      <c r="L28" s="41">
        <f>G28/H28</f>
        <v>0</v>
      </c>
      <c r="M28" s="15">
        <v>1</v>
      </c>
      <c r="N28" s="18">
        <f>I28/J28</f>
        <v>1.2919896640826873E-2</v>
      </c>
    </row>
    <row r="29" spans="2:16" x14ac:dyDescent="0.25">
      <c r="B29" s="5" t="s">
        <v>2</v>
      </c>
      <c r="C29" s="4">
        <v>1</v>
      </c>
      <c r="D29" s="3">
        <v>4</v>
      </c>
      <c r="E29" s="5">
        <v>173</v>
      </c>
      <c r="F29" s="4">
        <v>2</v>
      </c>
      <c r="G29" s="3">
        <v>2</v>
      </c>
      <c r="H29" s="5">
        <v>198</v>
      </c>
      <c r="I29" s="7">
        <f t="shared" ref="I29:J30" si="9">D29+G29</f>
        <v>6</v>
      </c>
      <c r="J29" s="13">
        <f t="shared" si="9"/>
        <v>371</v>
      </c>
      <c r="K29" s="41">
        <f>D29/E29</f>
        <v>2.3121387283236993E-2</v>
      </c>
      <c r="L29" s="41">
        <f>G29/H29</f>
        <v>1.0101010101010102E-2</v>
      </c>
      <c r="M29" s="16">
        <v>1</v>
      </c>
      <c r="N29" s="18">
        <f>I29/J29</f>
        <v>1.6172506738544475E-2</v>
      </c>
    </row>
    <row r="30" spans="2:16" ht="15.75" thickBot="1" x14ac:dyDescent="0.3">
      <c r="B30" s="5" t="s">
        <v>3</v>
      </c>
      <c r="C30" s="4">
        <v>1</v>
      </c>
      <c r="D30" s="3">
        <v>10</v>
      </c>
      <c r="E30" s="5">
        <v>325</v>
      </c>
      <c r="F30" s="4">
        <v>2</v>
      </c>
      <c r="G30" s="3">
        <v>8</v>
      </c>
      <c r="H30" s="5">
        <v>541</v>
      </c>
      <c r="I30" s="7">
        <f t="shared" si="9"/>
        <v>18</v>
      </c>
      <c r="J30" s="13">
        <f t="shared" si="9"/>
        <v>866</v>
      </c>
      <c r="K30" s="41">
        <f>D30/E30</f>
        <v>3.0769230769230771E-2</v>
      </c>
      <c r="L30" s="41">
        <f t="shared" ref="L30:L31" si="10">G30/H30</f>
        <v>1.4787430683918669E-2</v>
      </c>
      <c r="M30" s="16">
        <v>3</v>
      </c>
      <c r="N30" s="18">
        <f>I30/J30</f>
        <v>2.0785219399538105E-2</v>
      </c>
    </row>
    <row r="31" spans="2:16" x14ac:dyDescent="0.25">
      <c r="B31" s="29" t="s">
        <v>14</v>
      </c>
      <c r="C31" s="30"/>
      <c r="D31" s="31">
        <f>SUM(D28:D30)</f>
        <v>19</v>
      </c>
      <c r="E31" s="32">
        <f>SUM(E28:E30)</f>
        <v>684</v>
      </c>
      <c r="F31" s="30"/>
      <c r="G31" s="31">
        <f>SUM(G28:G30)</f>
        <v>10</v>
      </c>
      <c r="H31" s="32">
        <f>SUM(H28:H30)</f>
        <v>940</v>
      </c>
      <c r="I31" s="30">
        <f>SUM(I28:I30)</f>
        <v>29</v>
      </c>
      <c r="J31" s="33">
        <f>SUM(J28:J30)</f>
        <v>1624</v>
      </c>
      <c r="K31" s="42">
        <f>D31/E31</f>
        <v>2.7777777777777776E-2</v>
      </c>
      <c r="L31" s="42">
        <f t="shared" si="10"/>
        <v>1.0638297872340425E-2</v>
      </c>
      <c r="M31" s="34">
        <f>SUM(M28:M30)</f>
        <v>5</v>
      </c>
      <c r="N31" s="35">
        <f t="shared" ref="N31" si="11">I31/J31</f>
        <v>1.7857142857142856E-2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X code</vt:lpstr>
      <vt:lpstr>X code summary</vt:lpstr>
      <vt:lpstr>F - 2 digit</vt:lpstr>
      <vt:lpstr>M code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Dave Hewitt</dc:creator>
  <cp:lastModifiedBy>Dave Hewitt</cp:lastModifiedBy>
  <dcterms:created xsi:type="dcterms:W3CDTF">2021-05-05T12:17:41Z</dcterms:created>
  <dcterms:modified xsi:type="dcterms:W3CDTF">2021-12-16T18:50:21Z</dcterms:modified>
</cp:coreProperties>
</file>