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df1d20_soton_ac_uk/Documents/Loughborough Lecturer/PhD supervision/Lboro funded PhD/Kate Christogianni/Papers/Wetness exp/Submission AJP/Review 1 AJP/"/>
    </mc:Choice>
  </mc:AlternateContent>
  <xr:revisionPtr revIDLastSave="0" documentId="14_{47A8D435-F4A0-4163-B257-3A6E713B32BD}" xr6:coauthVersionLast="46" xr6:coauthVersionMax="46" xr10:uidLastSave="{00000000-0000-0000-0000-000000000000}"/>
  <bookViews>
    <workbookView xWindow="-96" yWindow="-96" windowWidth="19392" windowHeight="10392" tabRatio="709" firstSheet="2" activeTab="2" xr2:uid="{10E51ADC-8ABC-44C2-A2D5-039F52CD4CFB}"/>
  </bookViews>
  <sheets>
    <sheet name="CTR dataset WP COLD (3 studies)" sheetId="13" r:id="rId1"/>
    <sheet name="Thermal sens data RAW" sheetId="2" r:id="rId2"/>
    <sheet name="Wetness perc data RAW" sheetId="1" r:id="rId3"/>
    <sheet name="CTR dataset WP NEU (3 studies)" sheetId="14" r:id="rId4"/>
    <sheet name="CTR dataset WP WAR (3 studies)" sheetId="15" r:id="rId5"/>
    <sheet name="TAB2" sheetId="20" r:id="rId6"/>
    <sheet name="CTR dataset WP COLD (3 stud)" sheetId="17" r:id="rId7"/>
    <sheet name="CTR dataset WP NEU (3 stud)" sheetId="18" r:id="rId8"/>
    <sheet name="CTR dataset WP WAR (3 stud)" sheetId="19" r:id="rId9"/>
    <sheet name="TAB3" sheetId="21" r:id="rId10"/>
    <sheet name="TAB4" sheetId="2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3" l="1"/>
  <c r="N5" i="19"/>
  <c r="N6" i="19"/>
  <c r="N7" i="19"/>
  <c r="N8" i="19"/>
  <c r="N9" i="19"/>
  <c r="N10" i="19"/>
  <c r="N11" i="19"/>
  <c r="N12" i="19"/>
  <c r="N13" i="19"/>
  <c r="N14" i="19"/>
  <c r="N15" i="19"/>
  <c r="N4" i="19"/>
  <c r="C8" i="19"/>
  <c r="D8" i="19" s="1"/>
  <c r="L7" i="19"/>
  <c r="M7" i="19" s="1"/>
  <c r="L8" i="19"/>
  <c r="M8" i="19" s="1"/>
  <c r="L11" i="19"/>
  <c r="M11" i="19" s="1"/>
  <c r="L12" i="19"/>
  <c r="M12" i="19" s="1"/>
  <c r="L15" i="19"/>
  <c r="M15" i="19" s="1"/>
  <c r="K16" i="19"/>
  <c r="G57" i="19"/>
  <c r="F57" i="19"/>
  <c r="E57" i="19"/>
  <c r="G56" i="19"/>
  <c r="F56" i="19"/>
  <c r="E56" i="19"/>
  <c r="H55" i="19"/>
  <c r="G55" i="19"/>
  <c r="F55" i="19"/>
  <c r="E55" i="19"/>
  <c r="C54" i="19"/>
  <c r="D54" i="19" s="1"/>
  <c r="C53" i="19"/>
  <c r="D53" i="19" s="1"/>
  <c r="C52" i="19"/>
  <c r="D52" i="19" s="1"/>
  <c r="C51" i="19"/>
  <c r="D51" i="19" s="1"/>
  <c r="C50" i="19"/>
  <c r="D50" i="19" s="1"/>
  <c r="C49" i="19"/>
  <c r="D49" i="19" s="1"/>
  <c r="C48" i="19"/>
  <c r="D48" i="19" s="1"/>
  <c r="C47" i="19"/>
  <c r="D47" i="19" s="1"/>
  <c r="C46" i="19"/>
  <c r="D46" i="19" s="1"/>
  <c r="C45" i="19"/>
  <c r="D45" i="19" s="1"/>
  <c r="C44" i="19"/>
  <c r="D44" i="19" s="1"/>
  <c r="C43" i="19"/>
  <c r="D43" i="19" s="1"/>
  <c r="C42" i="19"/>
  <c r="D42" i="19" s="1"/>
  <c r="C41" i="19"/>
  <c r="D41" i="19" s="1"/>
  <c r="C40" i="19"/>
  <c r="D40" i="19" s="1"/>
  <c r="C39" i="19"/>
  <c r="D39" i="19" s="1"/>
  <c r="C38" i="19"/>
  <c r="D38" i="19" s="1"/>
  <c r="C37" i="19"/>
  <c r="D37" i="19" s="1"/>
  <c r="C36" i="19"/>
  <c r="D36" i="19" s="1"/>
  <c r="C35" i="19"/>
  <c r="D35" i="19" s="1"/>
  <c r="K17" i="19"/>
  <c r="L14" i="19"/>
  <c r="M14" i="19" s="1"/>
  <c r="C14" i="19"/>
  <c r="D14" i="19" s="1"/>
  <c r="L13" i="19"/>
  <c r="M13" i="19" s="1"/>
  <c r="C13" i="19"/>
  <c r="D13" i="19" s="1"/>
  <c r="C12" i="19"/>
  <c r="D12" i="19" s="1"/>
  <c r="C11" i="19"/>
  <c r="D11" i="19" s="1"/>
  <c r="L10" i="19"/>
  <c r="M10" i="19" s="1"/>
  <c r="C10" i="19"/>
  <c r="D10" i="19" s="1"/>
  <c r="L9" i="19"/>
  <c r="M9" i="19" s="1"/>
  <c r="D9" i="19"/>
  <c r="C9" i="19"/>
  <c r="C7" i="19"/>
  <c r="D7" i="19" s="1"/>
  <c r="L6" i="19"/>
  <c r="M6" i="19" s="1"/>
  <c r="C6" i="19"/>
  <c r="D6" i="19" s="1"/>
  <c r="L5" i="19"/>
  <c r="M5" i="19" s="1"/>
  <c r="C5" i="19"/>
  <c r="D5" i="19" s="1"/>
  <c r="N5" i="18"/>
  <c r="N6" i="18"/>
  <c r="N7" i="18"/>
  <c r="N8" i="18"/>
  <c r="N9" i="18"/>
  <c r="N10" i="18"/>
  <c r="N11" i="18"/>
  <c r="N12" i="18"/>
  <c r="N13" i="18"/>
  <c r="N14" i="18"/>
  <c r="N15" i="18"/>
  <c r="N4" i="18"/>
  <c r="N5" i="17"/>
  <c r="N6" i="17"/>
  <c r="N7" i="17"/>
  <c r="N8" i="17"/>
  <c r="N9" i="17"/>
  <c r="N10" i="17"/>
  <c r="N11" i="17"/>
  <c r="N12" i="17"/>
  <c r="N13" i="17"/>
  <c r="N14" i="17"/>
  <c r="N15" i="17"/>
  <c r="N4" i="17"/>
  <c r="C8" i="18"/>
  <c r="D8" i="18" s="1"/>
  <c r="C12" i="18"/>
  <c r="D12" i="18" s="1"/>
  <c r="L7" i="18"/>
  <c r="M7" i="18" s="1"/>
  <c r="L8" i="18"/>
  <c r="M8" i="18" s="1"/>
  <c r="L10" i="18"/>
  <c r="M10" i="18" s="1"/>
  <c r="L11" i="18"/>
  <c r="M11" i="18" s="1"/>
  <c r="L12" i="18"/>
  <c r="M12" i="18" s="1"/>
  <c r="L15" i="18"/>
  <c r="M15" i="18" s="1"/>
  <c r="K17" i="18"/>
  <c r="C35" i="18"/>
  <c r="D35" i="18"/>
  <c r="C36" i="18"/>
  <c r="D36" i="18" s="1"/>
  <c r="C37" i="18"/>
  <c r="D37" i="18"/>
  <c r="C38" i="18"/>
  <c r="D38" i="18" s="1"/>
  <c r="C39" i="18"/>
  <c r="D39" i="18"/>
  <c r="C40" i="18"/>
  <c r="D40" i="18" s="1"/>
  <c r="C41" i="18"/>
  <c r="D41" i="18"/>
  <c r="C42" i="18"/>
  <c r="D42" i="18" s="1"/>
  <c r="C43" i="18"/>
  <c r="D43" i="18"/>
  <c r="C44" i="18"/>
  <c r="D44" i="18" s="1"/>
  <c r="C45" i="18"/>
  <c r="D45" i="18"/>
  <c r="C46" i="18"/>
  <c r="D46" i="18" s="1"/>
  <c r="C47" i="18"/>
  <c r="D47" i="18"/>
  <c r="C48" i="18"/>
  <c r="D48" i="18" s="1"/>
  <c r="C49" i="18"/>
  <c r="D49" i="18"/>
  <c r="C50" i="18"/>
  <c r="D50" i="18" s="1"/>
  <c r="C51" i="18"/>
  <c r="D51" i="18"/>
  <c r="C52" i="18"/>
  <c r="D52" i="18" s="1"/>
  <c r="C53" i="18"/>
  <c r="D53" i="18"/>
  <c r="C54" i="18"/>
  <c r="D54" i="18" s="1"/>
  <c r="G57" i="18"/>
  <c r="F57" i="18"/>
  <c r="E57" i="18"/>
  <c r="G56" i="18"/>
  <c r="F56" i="18"/>
  <c r="E56" i="18"/>
  <c r="H55" i="18"/>
  <c r="G55" i="18"/>
  <c r="F55" i="18"/>
  <c r="E55" i="18"/>
  <c r="L14" i="18"/>
  <c r="M14" i="18" s="1"/>
  <c r="C14" i="18"/>
  <c r="D14" i="18" s="1"/>
  <c r="L13" i="18"/>
  <c r="M13" i="18" s="1"/>
  <c r="C13" i="18"/>
  <c r="D13" i="18" s="1"/>
  <c r="C11" i="18"/>
  <c r="D11" i="18" s="1"/>
  <c r="C10" i="18"/>
  <c r="D10" i="18" s="1"/>
  <c r="L9" i="18"/>
  <c r="M9" i="18" s="1"/>
  <c r="C9" i="18"/>
  <c r="D9" i="18" s="1"/>
  <c r="C7" i="18"/>
  <c r="D7" i="18" s="1"/>
  <c r="L6" i="18"/>
  <c r="M6" i="18" s="1"/>
  <c r="C6" i="18"/>
  <c r="D6" i="18" s="1"/>
  <c r="L5" i="18"/>
  <c r="M5" i="18" s="1"/>
  <c r="C5" i="18"/>
  <c r="D5" i="18" s="1"/>
  <c r="C4" i="18"/>
  <c r="C8" i="17"/>
  <c r="D8" i="17" s="1"/>
  <c r="C12" i="17"/>
  <c r="D12" i="17" s="1"/>
  <c r="L8" i="17"/>
  <c r="M8" i="17" s="1"/>
  <c r="L12" i="17"/>
  <c r="M12" i="17" s="1"/>
  <c r="L15" i="17"/>
  <c r="M15" i="17" s="1"/>
  <c r="L4" i="17"/>
  <c r="M4" i="17" s="1"/>
  <c r="G57" i="17"/>
  <c r="F57" i="17"/>
  <c r="E57" i="17"/>
  <c r="G56" i="17"/>
  <c r="F56" i="17"/>
  <c r="E56" i="17"/>
  <c r="H55" i="17"/>
  <c r="G55" i="17"/>
  <c r="F55" i="17"/>
  <c r="E55" i="17"/>
  <c r="C54" i="17"/>
  <c r="D54" i="17" s="1"/>
  <c r="C53" i="17"/>
  <c r="D53" i="17" s="1"/>
  <c r="C52" i="17"/>
  <c r="D52" i="17" s="1"/>
  <c r="C51" i="17"/>
  <c r="D51" i="17" s="1"/>
  <c r="C50" i="17"/>
  <c r="D50" i="17" s="1"/>
  <c r="C49" i="17"/>
  <c r="D49" i="17" s="1"/>
  <c r="C48" i="17"/>
  <c r="D48" i="17" s="1"/>
  <c r="C47" i="17"/>
  <c r="D47" i="17" s="1"/>
  <c r="C46" i="17"/>
  <c r="D46" i="17" s="1"/>
  <c r="C45" i="17"/>
  <c r="D45" i="17" s="1"/>
  <c r="C44" i="17"/>
  <c r="D44" i="17" s="1"/>
  <c r="C43" i="17"/>
  <c r="D43" i="17" s="1"/>
  <c r="C42" i="17"/>
  <c r="D42" i="17" s="1"/>
  <c r="C41" i="17"/>
  <c r="D41" i="17" s="1"/>
  <c r="C40" i="17"/>
  <c r="D40" i="17" s="1"/>
  <c r="C39" i="17"/>
  <c r="D39" i="17" s="1"/>
  <c r="C38" i="17"/>
  <c r="D38" i="17" s="1"/>
  <c r="C37" i="17"/>
  <c r="D37" i="17" s="1"/>
  <c r="C36" i="17"/>
  <c r="D36" i="17" s="1"/>
  <c r="C35" i="17"/>
  <c r="D35" i="17" s="1"/>
  <c r="L14" i="17"/>
  <c r="M14" i="17" s="1"/>
  <c r="C14" i="17"/>
  <c r="D14" i="17" s="1"/>
  <c r="L13" i="17"/>
  <c r="M13" i="17" s="1"/>
  <c r="C13" i="17"/>
  <c r="D13" i="17" s="1"/>
  <c r="L11" i="17"/>
  <c r="M11" i="17" s="1"/>
  <c r="C11" i="17"/>
  <c r="D11" i="17" s="1"/>
  <c r="L10" i="17"/>
  <c r="M10" i="17" s="1"/>
  <c r="C10" i="17"/>
  <c r="D10" i="17" s="1"/>
  <c r="L9" i="17"/>
  <c r="M9" i="17" s="1"/>
  <c r="C9" i="17"/>
  <c r="D9" i="17" s="1"/>
  <c r="L7" i="17"/>
  <c r="M7" i="17" s="1"/>
  <c r="C7" i="17"/>
  <c r="D7" i="17" s="1"/>
  <c r="L6" i="17"/>
  <c r="M6" i="17" s="1"/>
  <c r="C6" i="17"/>
  <c r="D6" i="17" s="1"/>
  <c r="L5" i="17"/>
  <c r="M5" i="17" s="1"/>
  <c r="C5" i="17"/>
  <c r="D5" i="17" s="1"/>
  <c r="B57" i="19" l="1"/>
  <c r="B55" i="19"/>
  <c r="C4" i="19"/>
  <c r="B56" i="19"/>
  <c r="L4" i="19"/>
  <c r="M4" i="19" s="1"/>
  <c r="C57" i="19"/>
  <c r="C56" i="19"/>
  <c r="D4" i="19"/>
  <c r="C55" i="19"/>
  <c r="B56" i="18"/>
  <c r="C57" i="18"/>
  <c r="B55" i="18"/>
  <c r="B57" i="18"/>
  <c r="L4" i="18"/>
  <c r="M4" i="18" s="1"/>
  <c r="K16" i="18"/>
  <c r="D4" i="18"/>
  <c r="D57" i="18" s="1"/>
  <c r="D55" i="18"/>
  <c r="C56" i="18"/>
  <c r="C55" i="18"/>
  <c r="B57" i="17"/>
  <c r="B55" i="17"/>
  <c r="B56" i="17"/>
  <c r="C4" i="17"/>
  <c r="K17" i="17"/>
  <c r="K16" i="17"/>
  <c r="C57" i="17"/>
  <c r="C56" i="17"/>
  <c r="D4" i="17"/>
  <c r="C55" i="17"/>
  <c r="W34" i="2"/>
  <c r="W51" i="2"/>
  <c r="W52" i="2"/>
  <c r="W53" i="2"/>
  <c r="AY50" i="2"/>
  <c r="AY51" i="2"/>
  <c r="AY52" i="2"/>
  <c r="AY33" i="2"/>
  <c r="AY5" i="2"/>
  <c r="AY49" i="2"/>
  <c r="AY48" i="2"/>
  <c r="AY47" i="2"/>
  <c r="AY46" i="2"/>
  <c r="AY45" i="2"/>
  <c r="AY44" i="2"/>
  <c r="AY43" i="2"/>
  <c r="AY42" i="2"/>
  <c r="AY41" i="2"/>
  <c r="AY40" i="2"/>
  <c r="AY39" i="2"/>
  <c r="AY32" i="2"/>
  <c r="AY31" i="2"/>
  <c r="AY30" i="2"/>
  <c r="AY29" i="2"/>
  <c r="AY28" i="2"/>
  <c r="AY27" i="2"/>
  <c r="AY26" i="2"/>
  <c r="AY25" i="2"/>
  <c r="AY24" i="2"/>
  <c r="AY23" i="2"/>
  <c r="AY22" i="2"/>
  <c r="AY15" i="2"/>
  <c r="AY14" i="2"/>
  <c r="AY13" i="2"/>
  <c r="AY12" i="2"/>
  <c r="AY11" i="2"/>
  <c r="AY10" i="2"/>
  <c r="AY9" i="2"/>
  <c r="AY8" i="2"/>
  <c r="AY7" i="2"/>
  <c r="AY6" i="2"/>
  <c r="W5" i="2"/>
  <c r="W50" i="2"/>
  <c r="W49" i="2"/>
  <c r="W48" i="2"/>
  <c r="W47" i="2"/>
  <c r="W46" i="2"/>
  <c r="W45" i="2"/>
  <c r="W44" i="2"/>
  <c r="W43" i="2"/>
  <c r="W42" i="2"/>
  <c r="W41" i="2"/>
  <c r="W40" i="2"/>
  <c r="W39" i="2"/>
  <c r="W33" i="2"/>
  <c r="W32" i="2"/>
  <c r="W31" i="2"/>
  <c r="W30" i="2"/>
  <c r="W29" i="2"/>
  <c r="W28" i="2"/>
  <c r="W27" i="2"/>
  <c r="W26" i="2"/>
  <c r="W25" i="2"/>
  <c r="W24" i="2"/>
  <c r="W23" i="2"/>
  <c r="W22" i="2"/>
  <c r="W16" i="2"/>
  <c r="W15" i="2"/>
  <c r="W14" i="2"/>
  <c r="W13" i="2"/>
  <c r="W12" i="2"/>
  <c r="W11" i="2"/>
  <c r="W10" i="2"/>
  <c r="W9" i="2"/>
  <c r="W8" i="2"/>
  <c r="W7" i="2"/>
  <c r="W6" i="2"/>
  <c r="D55" i="19" l="1"/>
  <c r="D56" i="19"/>
  <c r="D57" i="19"/>
  <c r="D56" i="18"/>
  <c r="D57" i="17"/>
  <c r="D55" i="17"/>
  <c r="D56" i="17"/>
  <c r="C15" i="13"/>
  <c r="D15" i="13" s="1"/>
  <c r="C16" i="13"/>
  <c r="D16" i="13"/>
  <c r="C17" i="13"/>
  <c r="D17" i="13" s="1"/>
  <c r="C18" i="13"/>
  <c r="D18" i="13"/>
  <c r="C19" i="13"/>
  <c r="D19" i="13" s="1"/>
  <c r="C20" i="13"/>
  <c r="D20" i="13"/>
  <c r="C21" i="13"/>
  <c r="D21" i="13" s="1"/>
  <c r="C22" i="13"/>
  <c r="D22" i="13"/>
  <c r="C23" i="13"/>
  <c r="D23" i="13" s="1"/>
  <c r="C24" i="13"/>
  <c r="D24" i="13"/>
  <c r="C25" i="13"/>
  <c r="D25" i="13" s="1"/>
  <c r="C26" i="13"/>
  <c r="D26" i="13"/>
  <c r="C27" i="13"/>
  <c r="D27" i="13" s="1"/>
  <c r="C28" i="13"/>
  <c r="D28" i="13"/>
  <c r="C29" i="13"/>
  <c r="D29" i="13" s="1"/>
  <c r="C30" i="13"/>
  <c r="D30" i="13"/>
  <c r="C31" i="13"/>
  <c r="D31" i="13" s="1"/>
  <c r="C32" i="13"/>
  <c r="D32" i="13"/>
  <c r="C33" i="13"/>
  <c r="D33" i="13" s="1"/>
  <c r="C34" i="13"/>
  <c r="D34" i="13"/>
  <c r="C35" i="13"/>
  <c r="D35" i="13" s="1"/>
  <c r="C36" i="13"/>
  <c r="D36" i="13"/>
  <c r="C37" i="13"/>
  <c r="D37" i="13" s="1"/>
  <c r="C38" i="13"/>
  <c r="D38" i="13"/>
  <c r="C39" i="13"/>
  <c r="D39" i="13" s="1"/>
  <c r="C40" i="13"/>
  <c r="D40" i="13"/>
  <c r="C41" i="13"/>
  <c r="D41" i="13" s="1"/>
  <c r="C42" i="13"/>
  <c r="D42" i="13"/>
  <c r="C43" i="13"/>
  <c r="D43" i="13" s="1"/>
  <c r="C44" i="13"/>
  <c r="D44" i="13"/>
  <c r="C45" i="13"/>
  <c r="D45" i="13" s="1"/>
  <c r="N4" i="13"/>
  <c r="N5" i="13"/>
  <c r="N6" i="13"/>
  <c r="N7" i="13"/>
  <c r="N8" i="13"/>
  <c r="N9" i="13"/>
  <c r="N10" i="13"/>
  <c r="N11" i="13"/>
  <c r="N12" i="13"/>
  <c r="N13" i="13"/>
  <c r="N14" i="13"/>
  <c r="N15" i="13"/>
  <c r="N5" i="15"/>
  <c r="N6" i="15"/>
  <c r="N7" i="15"/>
  <c r="N8" i="15"/>
  <c r="N9" i="15"/>
  <c r="N10" i="15"/>
  <c r="N11" i="15"/>
  <c r="N12" i="15"/>
  <c r="N13" i="15"/>
  <c r="N14" i="15"/>
  <c r="N15" i="15"/>
  <c r="N4" i="15"/>
  <c r="C25" i="15"/>
  <c r="D25" i="15" s="1"/>
  <c r="B57" i="15"/>
  <c r="C12" i="15"/>
  <c r="D12" i="15" s="1"/>
  <c r="L12" i="15"/>
  <c r="M12" i="15" s="1"/>
  <c r="K17" i="15"/>
  <c r="G57" i="15"/>
  <c r="F57" i="15"/>
  <c r="E57" i="15"/>
  <c r="G56" i="15"/>
  <c r="F56" i="15"/>
  <c r="E56" i="15"/>
  <c r="H55" i="15"/>
  <c r="G55" i="15"/>
  <c r="F55" i="15"/>
  <c r="E55" i="15"/>
  <c r="C54" i="15"/>
  <c r="D54" i="15" s="1"/>
  <c r="C53" i="15"/>
  <c r="D53" i="15" s="1"/>
  <c r="D52" i="15"/>
  <c r="C52" i="15"/>
  <c r="C51" i="15"/>
  <c r="D51" i="15" s="1"/>
  <c r="C50" i="15"/>
  <c r="D50" i="15" s="1"/>
  <c r="C49" i="15"/>
  <c r="D49" i="15" s="1"/>
  <c r="C48" i="15"/>
  <c r="D48" i="15" s="1"/>
  <c r="C47" i="15"/>
  <c r="D47" i="15" s="1"/>
  <c r="C46" i="15"/>
  <c r="D46" i="15" s="1"/>
  <c r="C45" i="15"/>
  <c r="D45" i="15" s="1"/>
  <c r="D44" i="15"/>
  <c r="C44" i="15"/>
  <c r="C43" i="15"/>
  <c r="D43" i="15" s="1"/>
  <c r="C42" i="15"/>
  <c r="D42" i="15" s="1"/>
  <c r="C41" i="15"/>
  <c r="D41" i="15" s="1"/>
  <c r="C40" i="15"/>
  <c r="D40" i="15" s="1"/>
  <c r="C39" i="15"/>
  <c r="D39" i="15" s="1"/>
  <c r="C38" i="15"/>
  <c r="D38" i="15" s="1"/>
  <c r="C37" i="15"/>
  <c r="D37" i="15" s="1"/>
  <c r="D36" i="15"/>
  <c r="C36" i="15"/>
  <c r="C35" i="15"/>
  <c r="D35" i="15" s="1"/>
  <c r="D34" i="15"/>
  <c r="C34" i="15"/>
  <c r="C33" i="15"/>
  <c r="D33" i="15" s="1"/>
  <c r="C32" i="15"/>
  <c r="D32" i="15" s="1"/>
  <c r="C31" i="15"/>
  <c r="D31" i="15" s="1"/>
  <c r="C30" i="15"/>
  <c r="D30" i="15" s="1"/>
  <c r="C29" i="15"/>
  <c r="D29" i="15" s="1"/>
  <c r="C28" i="15"/>
  <c r="D28" i="15" s="1"/>
  <c r="C27" i="15"/>
  <c r="D27" i="15" s="1"/>
  <c r="C26" i="15"/>
  <c r="D26" i="15" s="1"/>
  <c r="C24" i="15"/>
  <c r="D24" i="15" s="1"/>
  <c r="C23" i="15"/>
  <c r="D23" i="15" s="1"/>
  <c r="C22" i="15"/>
  <c r="D22" i="15" s="1"/>
  <c r="C21" i="15"/>
  <c r="D21" i="15" s="1"/>
  <c r="C20" i="15"/>
  <c r="D20" i="15" s="1"/>
  <c r="C19" i="15"/>
  <c r="D19" i="15" s="1"/>
  <c r="C18" i="15"/>
  <c r="D18" i="15" s="1"/>
  <c r="C17" i="15"/>
  <c r="D17" i="15" s="1"/>
  <c r="C16" i="15"/>
  <c r="D16" i="15" s="1"/>
  <c r="L15" i="15"/>
  <c r="M15" i="15" s="1"/>
  <c r="C15" i="15"/>
  <c r="D15" i="15" s="1"/>
  <c r="L14" i="15"/>
  <c r="M14" i="15" s="1"/>
  <c r="C14" i="15"/>
  <c r="D14" i="15" s="1"/>
  <c r="L13" i="15"/>
  <c r="M13" i="15" s="1"/>
  <c r="C13" i="15"/>
  <c r="D13" i="15" s="1"/>
  <c r="L11" i="15"/>
  <c r="M11" i="15" s="1"/>
  <c r="C11" i="15"/>
  <c r="D11" i="15" s="1"/>
  <c r="L10" i="15"/>
  <c r="M10" i="15" s="1"/>
  <c r="C10" i="15"/>
  <c r="D10" i="15" s="1"/>
  <c r="L9" i="15"/>
  <c r="M9" i="15" s="1"/>
  <c r="C9" i="15"/>
  <c r="D9" i="15" s="1"/>
  <c r="L8" i="15"/>
  <c r="M8" i="15" s="1"/>
  <c r="L7" i="15"/>
  <c r="M7" i="15" s="1"/>
  <c r="C7" i="15"/>
  <c r="D7" i="15" s="1"/>
  <c r="L6" i="15"/>
  <c r="M6" i="15" s="1"/>
  <c r="C6" i="15"/>
  <c r="D6" i="15" s="1"/>
  <c r="L5" i="15"/>
  <c r="M5" i="15" s="1"/>
  <c r="C5" i="15"/>
  <c r="D5" i="15" s="1"/>
  <c r="C4" i="15"/>
  <c r="N5" i="14"/>
  <c r="N6" i="14"/>
  <c r="N7" i="14"/>
  <c r="N8" i="14"/>
  <c r="N9" i="14"/>
  <c r="N10" i="14"/>
  <c r="N11" i="14"/>
  <c r="N12" i="14"/>
  <c r="N13" i="14"/>
  <c r="N14" i="14"/>
  <c r="N15" i="14"/>
  <c r="N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4" i="14"/>
  <c r="D25" i="14"/>
  <c r="D15" i="14"/>
  <c r="C8" i="15" l="1"/>
  <c r="D8" i="15" s="1"/>
  <c r="B55" i="15"/>
  <c r="B56" i="15"/>
  <c r="K16" i="15"/>
  <c r="L4" i="15"/>
  <c r="M4" i="15" s="1"/>
  <c r="C57" i="15"/>
  <c r="D4" i="15"/>
  <c r="C55" i="15"/>
  <c r="C56" i="15"/>
  <c r="G57" i="14"/>
  <c r="F57" i="14"/>
  <c r="E57" i="14"/>
  <c r="B57" i="14"/>
  <c r="G56" i="14"/>
  <c r="F56" i="14"/>
  <c r="E56" i="14"/>
  <c r="B56" i="14"/>
  <c r="H55" i="14"/>
  <c r="G55" i="14"/>
  <c r="F55" i="14"/>
  <c r="E55" i="14"/>
  <c r="B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4" i="14"/>
  <c r="D23" i="14"/>
  <c r="D22" i="14"/>
  <c r="D21" i="14"/>
  <c r="D20" i="14"/>
  <c r="D19" i="14"/>
  <c r="D18" i="14"/>
  <c r="K17" i="14"/>
  <c r="D17" i="14"/>
  <c r="K16" i="14"/>
  <c r="D16" i="14"/>
  <c r="L15" i="14"/>
  <c r="M15" i="14" s="1"/>
  <c r="L14" i="14"/>
  <c r="M14" i="14" s="1"/>
  <c r="D14" i="14"/>
  <c r="L13" i="14"/>
  <c r="M13" i="14" s="1"/>
  <c r="D13" i="14"/>
  <c r="L12" i="14"/>
  <c r="M12" i="14" s="1"/>
  <c r="D12" i="14"/>
  <c r="L11" i="14"/>
  <c r="M11" i="14" s="1"/>
  <c r="D11" i="14"/>
  <c r="L10" i="14"/>
  <c r="M10" i="14" s="1"/>
  <c r="D10" i="14"/>
  <c r="L9" i="14"/>
  <c r="M9" i="14" s="1"/>
  <c r="D9" i="14"/>
  <c r="L8" i="14"/>
  <c r="M8" i="14" s="1"/>
  <c r="D8" i="14"/>
  <c r="L7" i="14"/>
  <c r="M7" i="14" s="1"/>
  <c r="D7" i="14"/>
  <c r="L6" i="14"/>
  <c r="M6" i="14" s="1"/>
  <c r="D6" i="14"/>
  <c r="L5" i="14"/>
  <c r="M5" i="14" s="1"/>
  <c r="D5" i="14"/>
  <c r="L4" i="14"/>
  <c r="M4" i="14" s="1"/>
  <c r="C57" i="14"/>
  <c r="C55" i="13"/>
  <c r="D55" i="13"/>
  <c r="C56" i="13"/>
  <c r="D56" i="13"/>
  <c r="C57" i="13"/>
  <c r="D57" i="13"/>
  <c r="D5" i="13"/>
  <c r="D6" i="13"/>
  <c r="D7" i="13"/>
  <c r="D8" i="13"/>
  <c r="D9" i="13"/>
  <c r="D10" i="13"/>
  <c r="D11" i="13"/>
  <c r="D12" i="13"/>
  <c r="D13" i="13"/>
  <c r="D14" i="13"/>
  <c r="D46" i="13"/>
  <c r="D47" i="13"/>
  <c r="D48" i="13"/>
  <c r="D49" i="13"/>
  <c r="D50" i="13"/>
  <c r="D51" i="13"/>
  <c r="D52" i="13"/>
  <c r="D53" i="13"/>
  <c r="D54" i="13"/>
  <c r="D4" i="13"/>
  <c r="C5" i="13"/>
  <c r="C6" i="13"/>
  <c r="C7" i="13"/>
  <c r="C8" i="13"/>
  <c r="C9" i="13"/>
  <c r="C10" i="13"/>
  <c r="C11" i="13"/>
  <c r="C12" i="13"/>
  <c r="C13" i="13"/>
  <c r="C14" i="13"/>
  <c r="C46" i="13"/>
  <c r="C47" i="13"/>
  <c r="C48" i="13"/>
  <c r="C49" i="13"/>
  <c r="C50" i="13"/>
  <c r="C51" i="13"/>
  <c r="C52" i="13"/>
  <c r="C53" i="13"/>
  <c r="C54" i="13"/>
  <c r="C4" i="13"/>
  <c r="L5" i="13"/>
  <c r="M5" i="13" s="1"/>
  <c r="L6" i="13"/>
  <c r="M6" i="13" s="1"/>
  <c r="L7" i="13"/>
  <c r="M7" i="13" s="1"/>
  <c r="L8" i="13"/>
  <c r="M8" i="13" s="1"/>
  <c r="L9" i="13"/>
  <c r="M9" i="13" s="1"/>
  <c r="L10" i="13"/>
  <c r="M10" i="13" s="1"/>
  <c r="L11" i="13"/>
  <c r="M11" i="13" s="1"/>
  <c r="L12" i="13"/>
  <c r="M12" i="13" s="1"/>
  <c r="L13" i="13"/>
  <c r="M13" i="13" s="1"/>
  <c r="L14" i="13"/>
  <c r="M14" i="13" s="1"/>
  <c r="L15" i="13"/>
  <c r="M15" i="13" s="1"/>
  <c r="K17" i="13"/>
  <c r="K16" i="13"/>
  <c r="E57" i="13"/>
  <c r="F57" i="13"/>
  <c r="G57" i="13"/>
  <c r="B57" i="13"/>
  <c r="E56" i="13"/>
  <c r="F56" i="13"/>
  <c r="G56" i="13"/>
  <c r="B56" i="13"/>
  <c r="H55" i="13"/>
  <c r="E55" i="13"/>
  <c r="F55" i="13"/>
  <c r="G55" i="13"/>
  <c r="B55" i="13"/>
  <c r="D55" i="15" l="1"/>
  <c r="D56" i="15"/>
  <c r="D57" i="15"/>
  <c r="C56" i="14"/>
  <c r="D4" i="14"/>
  <c r="C55" i="14"/>
  <c r="AY15" i="1"/>
  <c r="AY14" i="1"/>
  <c r="AY13" i="1"/>
  <c r="AY12" i="1"/>
  <c r="AY11" i="1"/>
  <c r="AY10" i="1"/>
  <c r="AY9" i="1"/>
  <c r="AY8" i="1"/>
  <c r="AY7" i="1"/>
  <c r="AY6" i="1"/>
  <c r="AY5" i="1"/>
  <c r="AY32" i="1"/>
  <c r="AY31" i="1"/>
  <c r="AY30" i="1"/>
  <c r="AY29" i="1"/>
  <c r="AY28" i="1"/>
  <c r="AY27" i="1"/>
  <c r="AY26" i="1"/>
  <c r="AY25" i="1"/>
  <c r="AY24" i="1"/>
  <c r="AY23" i="1"/>
  <c r="AY22" i="1"/>
  <c r="AY39" i="1"/>
  <c r="AY49" i="1"/>
  <c r="AY48" i="1"/>
  <c r="AY47" i="1"/>
  <c r="AY46" i="1"/>
  <c r="AY45" i="1"/>
  <c r="AY44" i="1"/>
  <c r="AY43" i="1"/>
  <c r="AY42" i="1"/>
  <c r="AY41" i="1"/>
  <c r="AY40" i="1"/>
  <c r="X50" i="1"/>
  <c r="X49" i="1"/>
  <c r="X48" i="1"/>
  <c r="X47" i="1"/>
  <c r="X46" i="1"/>
  <c r="X45" i="1"/>
  <c r="X44" i="1"/>
  <c r="X43" i="1"/>
  <c r="X42" i="1"/>
  <c r="X41" i="1"/>
  <c r="X40" i="1"/>
  <c r="X39" i="1"/>
  <c r="X33" i="1"/>
  <c r="X32" i="1"/>
  <c r="X31" i="1"/>
  <c r="X30" i="1"/>
  <c r="X29" i="1"/>
  <c r="X28" i="1"/>
  <c r="X27" i="1"/>
  <c r="X26" i="1"/>
  <c r="X25" i="1"/>
  <c r="X24" i="1"/>
  <c r="X23" i="1"/>
  <c r="X22" i="1"/>
  <c r="X6" i="1"/>
  <c r="X7" i="1"/>
  <c r="X8" i="1"/>
  <c r="X9" i="1"/>
  <c r="X10" i="1"/>
  <c r="X11" i="1"/>
  <c r="X12" i="1"/>
  <c r="X13" i="1"/>
  <c r="X14" i="1"/>
  <c r="X15" i="1"/>
  <c r="X16" i="1"/>
  <c r="X5" i="1"/>
  <c r="AX39" i="1"/>
  <c r="AX49" i="1"/>
  <c r="AX48" i="1"/>
  <c r="AX47" i="1"/>
  <c r="AX46" i="1"/>
  <c r="AX45" i="1"/>
  <c r="AX44" i="1"/>
  <c r="AX43" i="1"/>
  <c r="AX42" i="1"/>
  <c r="AX41" i="1"/>
  <c r="AX40" i="1"/>
  <c r="AX32" i="1"/>
  <c r="AX31" i="1"/>
  <c r="AX30" i="1"/>
  <c r="AX29" i="1"/>
  <c r="AX28" i="1"/>
  <c r="AX27" i="1"/>
  <c r="AX26" i="1"/>
  <c r="AX25" i="1"/>
  <c r="AX24" i="1"/>
  <c r="AX23" i="1"/>
  <c r="AX22" i="1"/>
  <c r="AX5" i="1"/>
  <c r="AX6" i="1"/>
  <c r="AX7" i="1"/>
  <c r="AX8" i="1"/>
  <c r="AX9" i="1"/>
  <c r="AX10" i="1"/>
  <c r="AX11" i="1"/>
  <c r="AX12" i="1"/>
  <c r="AX13" i="1"/>
  <c r="AX14" i="1"/>
  <c r="AX15" i="1"/>
  <c r="W50" i="1"/>
  <c r="W49" i="1"/>
  <c r="W48" i="1"/>
  <c r="W47" i="1"/>
  <c r="W46" i="1"/>
  <c r="W45" i="1"/>
  <c r="W44" i="1"/>
  <c r="W43" i="1"/>
  <c r="W42" i="1"/>
  <c r="W41" i="1"/>
  <c r="W40" i="1"/>
  <c r="W39" i="1"/>
  <c r="W22" i="1"/>
  <c r="W33" i="1"/>
  <c r="W32" i="1"/>
  <c r="W31" i="1"/>
  <c r="W30" i="1"/>
  <c r="W29" i="1"/>
  <c r="W28" i="1"/>
  <c r="W27" i="1"/>
  <c r="W26" i="1"/>
  <c r="W25" i="1"/>
  <c r="W24" i="1"/>
  <c r="W23" i="1"/>
  <c r="W6" i="1"/>
  <c r="W7" i="1"/>
  <c r="W8" i="1"/>
  <c r="W9" i="1"/>
  <c r="W10" i="1"/>
  <c r="W11" i="1"/>
  <c r="W12" i="1"/>
  <c r="W13" i="1"/>
  <c r="W14" i="1"/>
  <c r="W15" i="1"/>
  <c r="W16" i="1"/>
  <c r="W5" i="1"/>
  <c r="U52" i="1"/>
  <c r="T52" i="1"/>
  <c r="S52" i="1"/>
  <c r="R52" i="1"/>
  <c r="Q52" i="1"/>
  <c r="P52" i="1"/>
  <c r="O52" i="1"/>
  <c r="N52" i="1"/>
  <c r="M52" i="1"/>
  <c r="U51" i="1"/>
  <c r="T51" i="1"/>
  <c r="S51" i="1"/>
  <c r="R51" i="1"/>
  <c r="Q51" i="1"/>
  <c r="P51" i="1"/>
  <c r="O51" i="1"/>
  <c r="N51" i="1"/>
  <c r="M51" i="1"/>
  <c r="U35" i="1"/>
  <c r="T35" i="1"/>
  <c r="S35" i="1"/>
  <c r="R35" i="1"/>
  <c r="Q35" i="1"/>
  <c r="P35" i="1"/>
  <c r="O35" i="1"/>
  <c r="N35" i="1"/>
  <c r="M35" i="1"/>
  <c r="U34" i="1"/>
  <c r="T34" i="1"/>
  <c r="S34" i="1"/>
  <c r="R34" i="1"/>
  <c r="Q34" i="1"/>
  <c r="P34" i="1"/>
  <c r="O34" i="1"/>
  <c r="N34" i="1"/>
  <c r="M34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AV51" i="1"/>
  <c r="AU51" i="1"/>
  <c r="AT51" i="1"/>
  <c r="AS51" i="1"/>
  <c r="AR51" i="1"/>
  <c r="AQ51" i="1"/>
  <c r="AP51" i="1"/>
  <c r="AO51" i="1"/>
  <c r="AN51" i="1"/>
  <c r="AJ51" i="1"/>
  <c r="AI51" i="1"/>
  <c r="AH51" i="1"/>
  <c r="AG51" i="1"/>
  <c r="AF51" i="1"/>
  <c r="AE51" i="1"/>
  <c r="AD51" i="1"/>
  <c r="AC51" i="1"/>
  <c r="AB51" i="1"/>
  <c r="AV50" i="1"/>
  <c r="AU50" i="1"/>
  <c r="AT50" i="1"/>
  <c r="AS50" i="1"/>
  <c r="AR50" i="1"/>
  <c r="AQ50" i="1"/>
  <c r="AP50" i="1"/>
  <c r="AO50" i="1"/>
  <c r="AN50" i="1"/>
  <c r="AJ50" i="1"/>
  <c r="AI50" i="1"/>
  <c r="AH50" i="1"/>
  <c r="AG50" i="1"/>
  <c r="AF50" i="1"/>
  <c r="AE50" i="1"/>
  <c r="AD50" i="1"/>
  <c r="AC50" i="1"/>
  <c r="AB50" i="1"/>
  <c r="AV34" i="1"/>
  <c r="AU34" i="1"/>
  <c r="AT34" i="1"/>
  <c r="AS34" i="1"/>
  <c r="AR34" i="1"/>
  <c r="AQ34" i="1"/>
  <c r="AP34" i="1"/>
  <c r="AO34" i="1"/>
  <c r="AN34" i="1"/>
  <c r="AJ34" i="1"/>
  <c r="AI34" i="1"/>
  <c r="AH34" i="1"/>
  <c r="AG34" i="1"/>
  <c r="AF34" i="1"/>
  <c r="AE34" i="1"/>
  <c r="AD34" i="1"/>
  <c r="AC34" i="1"/>
  <c r="AB34" i="1"/>
  <c r="AV33" i="1"/>
  <c r="AU33" i="1"/>
  <c r="AT33" i="1"/>
  <c r="AS33" i="1"/>
  <c r="AR33" i="1"/>
  <c r="AQ33" i="1"/>
  <c r="AP33" i="1"/>
  <c r="AO33" i="1"/>
  <c r="AN33" i="1"/>
  <c r="AJ33" i="1"/>
  <c r="AI33" i="1"/>
  <c r="AH33" i="1"/>
  <c r="AG33" i="1"/>
  <c r="AF33" i="1"/>
  <c r="AE33" i="1"/>
  <c r="AD33" i="1"/>
  <c r="AC33" i="1"/>
  <c r="AB33" i="1"/>
  <c r="AV17" i="1"/>
  <c r="AU17" i="1"/>
  <c r="AT17" i="1"/>
  <c r="AS17" i="1"/>
  <c r="AR17" i="1"/>
  <c r="AQ17" i="1"/>
  <c r="AP17" i="1"/>
  <c r="AO17" i="1"/>
  <c r="AN17" i="1"/>
  <c r="AV16" i="1"/>
  <c r="AU16" i="1"/>
  <c r="AT16" i="1"/>
  <c r="AS16" i="1"/>
  <c r="AR16" i="1"/>
  <c r="AQ16" i="1"/>
  <c r="AP16" i="1"/>
  <c r="AO16" i="1"/>
  <c r="AN16" i="1"/>
  <c r="AJ17" i="1"/>
  <c r="AI17" i="1"/>
  <c r="AH17" i="1"/>
  <c r="AG17" i="1"/>
  <c r="AF17" i="1"/>
  <c r="AE17" i="1"/>
  <c r="AD17" i="1"/>
  <c r="AC17" i="1"/>
  <c r="AB17" i="1"/>
  <c r="AJ16" i="1"/>
  <c r="AI16" i="1"/>
  <c r="AH16" i="1"/>
  <c r="AG16" i="1"/>
  <c r="AF16" i="1"/>
  <c r="AE16" i="1"/>
  <c r="AD16" i="1"/>
  <c r="AC16" i="1"/>
  <c r="AB16" i="1"/>
  <c r="U18" i="1"/>
  <c r="T18" i="1"/>
  <c r="S18" i="1"/>
  <c r="R18" i="1"/>
  <c r="Q18" i="1"/>
  <c r="P18" i="1"/>
  <c r="O18" i="1"/>
  <c r="N18" i="1"/>
  <c r="M18" i="1"/>
  <c r="U17" i="1"/>
  <c r="T17" i="1"/>
  <c r="S17" i="1"/>
  <c r="R17" i="1"/>
  <c r="Q17" i="1"/>
  <c r="P17" i="1"/>
  <c r="O17" i="1"/>
  <c r="N17" i="1"/>
  <c r="M17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B18" i="1"/>
  <c r="B17" i="1"/>
  <c r="D56" i="14" l="1"/>
  <c r="D57" i="14"/>
  <c r="D55" i="14"/>
</calcChain>
</file>

<file path=xl/sharedStrings.xml><?xml version="1.0" encoding="utf-8"?>
<sst xmlns="http://schemas.openxmlformats.org/spreadsheetml/2006/main" count="1053" uniqueCount="83">
  <si>
    <t>MS</t>
  </si>
  <si>
    <t>CTR</t>
  </si>
  <si>
    <t>Wetness perception</t>
  </si>
  <si>
    <t>MS Finger</t>
  </si>
  <si>
    <t>MS Forearm</t>
  </si>
  <si>
    <t>MS Forehead</t>
  </si>
  <si>
    <t>Finger</t>
  </si>
  <si>
    <t>Forearm</t>
  </si>
  <si>
    <t>Forehead</t>
  </si>
  <si>
    <t>Neutral</t>
  </si>
  <si>
    <t>35C</t>
  </si>
  <si>
    <t>30C</t>
  </si>
  <si>
    <t>25C</t>
  </si>
  <si>
    <t>STATIC</t>
  </si>
  <si>
    <t>Static/ NEUTRAL</t>
  </si>
  <si>
    <t>DYNAMIC</t>
  </si>
  <si>
    <t>Dynamic/ NEUTRAL</t>
  </si>
  <si>
    <t>Static</t>
  </si>
  <si>
    <t>Dynamic</t>
  </si>
  <si>
    <t>Heat</t>
  </si>
  <si>
    <t>Static/ HEAT</t>
  </si>
  <si>
    <t>Dynamic/ HEAT</t>
  </si>
  <si>
    <t>Cold</t>
  </si>
  <si>
    <t>Static/ COLD</t>
  </si>
  <si>
    <t>Dynamic/ COLD</t>
  </si>
  <si>
    <t>Thermal perception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</si>
  <si>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</si>
  <si>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</si>
  <si>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</si>
  <si>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</si>
  <si>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</si>
  <si>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</si>
  <si>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</si>
  <si>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</si>
  <si>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</si>
  <si>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</si>
  <si>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</si>
  <si>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MS STUDY</t>
  </si>
  <si>
    <t>ALE STUDY</t>
  </si>
  <si>
    <t>0=M/1=F</t>
  </si>
  <si>
    <t>AGEING STUDY</t>
  </si>
  <si>
    <t>WP</t>
  </si>
  <si>
    <t>AGE</t>
  </si>
  <si>
    <t>HEIGHT</t>
  </si>
  <si>
    <t>WEIGHT</t>
  </si>
  <si>
    <t>MEAN</t>
  </si>
  <si>
    <t>SD</t>
  </si>
  <si>
    <t>MEDIAN</t>
  </si>
  <si>
    <t>HEALTHY CTR</t>
  </si>
  <si>
    <t>WP+0.1</t>
  </si>
  <si>
    <t>WP LOG10</t>
  </si>
  <si>
    <t>mean CTR</t>
  </si>
  <si>
    <t>SD CTR</t>
  </si>
  <si>
    <t>z-score</t>
  </si>
  <si>
    <t>COLD WP</t>
  </si>
  <si>
    <t>FOREHEAD</t>
  </si>
  <si>
    <t>FINGERPAD</t>
  </si>
  <si>
    <t>ID</t>
  </si>
  <si>
    <t>NEU WP</t>
  </si>
  <si>
    <t>COLD-WET</t>
  </si>
  <si>
    <t>NEUTRAL-WET</t>
  </si>
  <si>
    <t>WARM-WET</t>
  </si>
  <si>
    <t>MS ID</t>
  </si>
  <si>
    <t>WP (mm)</t>
  </si>
  <si>
    <t>58.4 (35.8)</t>
  </si>
  <si>
    <t>55.8 (19.7)</t>
  </si>
  <si>
    <t>40.0 (27.8)</t>
  </si>
  <si>
    <t>CTR group (N=51) mean WP (SD)</t>
  </si>
  <si>
    <t>53.7 (27.4)</t>
  </si>
  <si>
    <t>40.6 (29.3)</t>
  </si>
  <si>
    <t>41.3 (28.6)</t>
  </si>
  <si>
    <t>51.8 (20.4)</t>
  </si>
  <si>
    <t>67.7 (21.1)</t>
  </si>
  <si>
    <t>CTR group (N=31) mean WP (SD)</t>
  </si>
  <si>
    <t>46.9 (20.3)</t>
  </si>
  <si>
    <t>51.7 (24.2)</t>
  </si>
  <si>
    <t>44.8 (31.2)</t>
  </si>
  <si>
    <t>47.6 (28.6)</t>
  </si>
  <si>
    <t>MS group (N=12) mean WP (SD)</t>
  </si>
  <si>
    <r>
      <t xml:space="preserve">MS ID </t>
    </r>
    <r>
      <rPr>
        <i/>
        <sz val="11"/>
        <color theme="1"/>
        <rFont val="Times New Roman"/>
        <family val="1"/>
      </rPr>
      <t>[abnormalities summary]</t>
    </r>
  </si>
  <si>
    <r>
      <rPr>
        <b/>
        <sz val="11"/>
        <color theme="1"/>
        <rFont val="Times New Roman"/>
        <family val="1"/>
      </rPr>
      <t>ID1</t>
    </r>
    <r>
      <rPr>
        <i/>
        <sz val="11"/>
        <color theme="1"/>
        <rFont val="Times New Roman"/>
        <family val="1"/>
      </rPr>
      <t xml:space="preserve"> [2 skin sites (proximal &amp; distal) / 2 thermal qualities]</t>
    </r>
  </si>
  <si>
    <r>
      <rPr>
        <b/>
        <sz val="11"/>
        <color theme="1"/>
        <rFont val="Times New Roman"/>
        <family val="1"/>
      </rPr>
      <t>ID2</t>
    </r>
    <r>
      <rPr>
        <i/>
        <sz val="11"/>
        <color theme="1"/>
        <rFont val="Times New Roman"/>
        <family val="1"/>
      </rPr>
      <t xml:space="preserve"> [2 skin sites (proximal &amp; distal) / 2 thermal qualities]</t>
    </r>
  </si>
  <si>
    <r>
      <rPr>
        <b/>
        <sz val="11"/>
        <color theme="1"/>
        <rFont val="Times New Roman"/>
        <family val="1"/>
      </rPr>
      <t>ID10</t>
    </r>
    <r>
      <rPr>
        <i/>
        <sz val="11"/>
        <color theme="1"/>
        <rFont val="Times New Roman"/>
        <family val="1"/>
      </rPr>
      <t xml:space="preserve"> [1 skin site (distal) / 2 thermal qualities]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</si>
</sst>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E22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0" fillId="3" borderId="0" xfId="0" applyFill="1"/>
    <xf numFmtId="0" fontId="0" fillId="5" borderId="0" xfId="0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0" fillId="10" borderId="0" xfId="0" applyFill="1"/>
    <xf numFmtId="0" fontId="0" fillId="11" borderId="0" xfId="0" applyFill="1"/>
    <xf numFmtId="2" fontId="2" fillId="12" borderId="0" xfId="0" applyNumberFormat="1" applyFont="1" applyFill="1"/>
    <xf numFmtId="2" fontId="0" fillId="13" borderId="0" xfId="0" applyNumberFormat="1" applyFill="1"/>
    <xf numFmtId="2" fontId="0" fillId="14" borderId="0" xfId="0" applyNumberFormat="1" applyFill="1"/>
    <xf numFmtId="2" fontId="0" fillId="5" borderId="0" xfId="0" applyNumberFormat="1" applyFill="1"/>
    <xf numFmtId="2" fontId="0" fillId="12" borderId="0" xfId="0" applyNumberFormat="1" applyFill="1"/>
    <xf numFmtId="2" fontId="0" fillId="0" borderId="0" xfId="0" applyNumberFormat="1"/>
    <xf numFmtId="0" fontId="0" fillId="15" borderId="0" xfId="0" applyFill="1"/>
    <xf numFmtId="2" fontId="2" fillId="16" borderId="0" xfId="0" applyNumberFormat="1" applyFont="1" applyFill="1"/>
    <xf numFmtId="2" fontId="2" fillId="17" borderId="0" xfId="0" applyNumberFormat="1" applyFont="1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2" fontId="0" fillId="0" borderId="0" xfId="0" applyNumberFormat="1" applyFill="1"/>
    <xf numFmtId="0" fontId="3" fillId="0" borderId="0" xfId="0" applyFont="1"/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5" borderId="0" xfId="0" applyNumberFormat="1" applyFill="1"/>
    <xf numFmtId="164" fontId="0" fillId="0" borderId="0" xfId="0" applyNumberFormat="1"/>
    <xf numFmtId="0" fontId="0" fillId="6" borderId="0" xfId="0" applyFill="1"/>
    <xf numFmtId="164" fontId="0" fillId="6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4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3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1" borderId="0" xfId="0" applyNumberFormat="1" applyFill="1"/>
    <xf numFmtId="2" fontId="0" fillId="22" borderId="0" xfId="0" applyNumberForma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21" borderId="0" xfId="0" applyFont="1" applyFill="1" applyAlignment="1">
      <alignment horizontal="center" vertical="center"/>
    </xf>
    <xf numFmtId="0" fontId="7" fillId="21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24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24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1" fillId="0" borderId="1" xfId="0" applyFont="1" applyBorder="1"/>
    <xf numFmtId="0" fontId="12" fillId="0" borderId="0" xfId="0" applyFont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3" fillId="24" borderId="5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0" applyFont="1" applyBorder="1"/>
    <xf numFmtId="0" fontId="11" fillId="0" borderId="9" xfId="0" applyFont="1" applyFill="1" applyBorder="1" applyAlignment="1">
      <alignment horizontal="center"/>
    </xf>
    <xf numFmtId="0" fontId="11" fillId="24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 textRotation="90"/>
    </xf>
    <xf numFmtId="0" fontId="0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Normal" xfId="0" builtinId="0"/>
    <cellStyle name="Normal 2" xfId="1" xr:uid="{98111564-D794-4E9E-AB4B-D810A6554E2D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ED36-B3FF-4136-A1D3-69C2BBD7038D}">
  <sheetPr>
    <pageSetUpPr fitToPage="1"/>
  </sheetPr>
  <dimension ref="A1:AC57"/>
  <sheetViews>
    <sheetView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13" max="13" width="11.68359375" style="14" bestFit="1" customWidth="1"/>
  </cols>
  <sheetData>
    <row r="1" spans="1:14" s="30" customFormat="1" x14ac:dyDescent="0.55000000000000004">
      <c r="A1" s="33"/>
      <c r="B1" s="45" t="s">
        <v>55</v>
      </c>
      <c r="C1" s="33"/>
      <c r="D1" s="33"/>
      <c r="E1" s="33"/>
      <c r="F1" s="33"/>
      <c r="G1" s="33"/>
      <c r="H1" s="33"/>
      <c r="M1" s="14"/>
    </row>
    <row r="2" spans="1:14" s="30" customFormat="1" x14ac:dyDescent="0.55000000000000004">
      <c r="A2" s="33"/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  <c r="M2" s="14"/>
    </row>
    <row r="3" spans="1:14" x14ac:dyDescent="0.55000000000000004">
      <c r="B3" s="33" t="s">
        <v>54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t="s">
        <v>49</v>
      </c>
      <c r="M3" s="14" t="s">
        <v>50</v>
      </c>
      <c r="N3" t="s">
        <v>53</v>
      </c>
    </row>
    <row r="4" spans="1:14" x14ac:dyDescent="0.55000000000000004">
      <c r="A4" s="106" t="s">
        <v>37</v>
      </c>
      <c r="B4" s="33">
        <v>3</v>
      </c>
      <c r="C4" s="33">
        <f>B4+0.1</f>
        <v>3.1</v>
      </c>
      <c r="D4" s="38">
        <f>LOG10(C4)</f>
        <v>0.49136169383427269</v>
      </c>
      <c r="E4" s="32">
        <v>37</v>
      </c>
      <c r="F4" s="32">
        <v>177</v>
      </c>
      <c r="G4" s="32">
        <v>70.599999999999994</v>
      </c>
      <c r="H4" s="32">
        <v>0</v>
      </c>
      <c r="I4" t="s">
        <v>39</v>
      </c>
      <c r="J4" s="47">
        <v>1</v>
      </c>
      <c r="K4" s="30">
        <v>0</v>
      </c>
      <c r="L4">
        <v>0.1</v>
      </c>
      <c r="M4" s="14">
        <f>LOG10(L4)</f>
        <v>-1</v>
      </c>
      <c r="N4" s="43">
        <f>(M4-1.6)/0.49</f>
        <v>-5.3061224489795924</v>
      </c>
    </row>
    <row r="5" spans="1:14" x14ac:dyDescent="0.55000000000000004">
      <c r="A5" s="106"/>
      <c r="B5" s="33">
        <v>52</v>
      </c>
      <c r="C5" s="33">
        <f t="shared" ref="C5:C54" si="0">B5+0.1</f>
        <v>52.1</v>
      </c>
      <c r="D5" s="38">
        <f t="shared" ref="D5:D54" si="1">LOG10(C5)</f>
        <v>1.7168377232995244</v>
      </c>
      <c r="E5" s="32">
        <v>61</v>
      </c>
      <c r="F5" s="32">
        <v>168</v>
      </c>
      <c r="G5" s="32">
        <v>63.2</v>
      </c>
      <c r="H5" s="32">
        <v>1</v>
      </c>
      <c r="J5" s="47">
        <v>2</v>
      </c>
      <c r="K5" s="30">
        <v>3</v>
      </c>
      <c r="L5" s="30">
        <f t="shared" ref="L5:L15" si="2">K5+0.1</f>
        <v>3.1</v>
      </c>
      <c r="M5" s="14">
        <f t="shared" ref="M5:M15" si="3">LOG10(L5)</f>
        <v>0.49136169383427269</v>
      </c>
      <c r="N5" s="43">
        <f t="shared" ref="N5:N15" si="4">(M5-1.6)/0.49</f>
        <v>-2.2625271554402602</v>
      </c>
    </row>
    <row r="6" spans="1:14" x14ac:dyDescent="0.55000000000000004">
      <c r="A6" s="106"/>
      <c r="B6" s="33">
        <v>69</v>
      </c>
      <c r="C6" s="33">
        <f t="shared" si="0"/>
        <v>69.099999999999994</v>
      </c>
      <c r="D6" s="38">
        <f t="shared" si="1"/>
        <v>1.8394780473741983</v>
      </c>
      <c r="E6" s="32">
        <v>60</v>
      </c>
      <c r="F6" s="32">
        <v>163</v>
      </c>
      <c r="G6" s="32">
        <v>76.599999999999994</v>
      </c>
      <c r="H6" s="32">
        <v>1</v>
      </c>
      <c r="J6" s="32">
        <v>3</v>
      </c>
      <c r="K6" s="30">
        <v>14</v>
      </c>
      <c r="L6" s="30">
        <f t="shared" si="2"/>
        <v>14.1</v>
      </c>
      <c r="M6" s="14">
        <f t="shared" si="3"/>
        <v>1.1492191126553799</v>
      </c>
      <c r="N6" s="14">
        <f t="shared" si="4"/>
        <v>-0.91996099458085756</v>
      </c>
    </row>
    <row r="7" spans="1:14" x14ac:dyDescent="0.55000000000000004">
      <c r="A7" s="106"/>
      <c r="B7" s="33">
        <v>0</v>
      </c>
      <c r="C7" s="33">
        <f t="shared" si="0"/>
        <v>0.1</v>
      </c>
      <c r="D7" s="38">
        <f t="shared" si="1"/>
        <v>-1</v>
      </c>
      <c r="E7" s="32">
        <v>44</v>
      </c>
      <c r="F7" s="32">
        <v>178</v>
      </c>
      <c r="G7" s="32">
        <v>56.5</v>
      </c>
      <c r="H7" s="32">
        <v>0</v>
      </c>
      <c r="J7" s="32">
        <v>4</v>
      </c>
      <c r="K7" s="30">
        <v>62</v>
      </c>
      <c r="L7" s="30">
        <f t="shared" si="2"/>
        <v>62.1</v>
      </c>
      <c r="M7" s="14">
        <f t="shared" si="3"/>
        <v>1.7930916001765802</v>
      </c>
      <c r="N7" s="14">
        <f t="shared" si="4"/>
        <v>0.39406449015628597</v>
      </c>
    </row>
    <row r="8" spans="1:14" x14ac:dyDescent="0.55000000000000004">
      <c r="A8" s="106"/>
      <c r="B8" s="33">
        <v>58</v>
      </c>
      <c r="C8" s="33">
        <f t="shared" si="0"/>
        <v>58.1</v>
      </c>
      <c r="D8" s="38">
        <f t="shared" si="1"/>
        <v>1.7641761323903307</v>
      </c>
      <c r="E8" s="32">
        <v>50</v>
      </c>
      <c r="F8" s="32">
        <v>154</v>
      </c>
      <c r="G8" s="32">
        <v>83.8</v>
      </c>
      <c r="H8" s="32">
        <v>1</v>
      </c>
      <c r="J8" s="32">
        <v>5</v>
      </c>
      <c r="K8" s="30">
        <v>88</v>
      </c>
      <c r="L8" s="30">
        <f t="shared" si="2"/>
        <v>88.1</v>
      </c>
      <c r="M8" s="14">
        <f t="shared" si="3"/>
        <v>1.9449759084120479</v>
      </c>
      <c r="N8" s="14">
        <f t="shared" si="4"/>
        <v>0.70403246614703641</v>
      </c>
    </row>
    <row r="9" spans="1:14" x14ac:dyDescent="0.55000000000000004">
      <c r="A9" s="106"/>
      <c r="B9" s="33">
        <v>15</v>
      </c>
      <c r="C9" s="33">
        <f t="shared" si="0"/>
        <v>15.1</v>
      </c>
      <c r="D9" s="38">
        <f t="shared" si="1"/>
        <v>1.1789769472931695</v>
      </c>
      <c r="E9" s="32">
        <v>62</v>
      </c>
      <c r="F9" s="32">
        <v>170</v>
      </c>
      <c r="G9" s="32">
        <v>83.4</v>
      </c>
      <c r="H9" s="32">
        <v>0</v>
      </c>
      <c r="J9" s="32">
        <v>6</v>
      </c>
      <c r="K9" s="30">
        <v>48</v>
      </c>
      <c r="L9" s="30">
        <f t="shared" si="2"/>
        <v>48.1</v>
      </c>
      <c r="M9" s="14">
        <f t="shared" si="3"/>
        <v>1.6821450763738317</v>
      </c>
      <c r="N9" s="14">
        <f t="shared" si="4"/>
        <v>0.16764301300781961</v>
      </c>
    </row>
    <row r="10" spans="1:14" x14ac:dyDescent="0.55000000000000004">
      <c r="A10" s="106"/>
      <c r="B10" s="33">
        <v>80</v>
      </c>
      <c r="C10" s="33">
        <f t="shared" si="0"/>
        <v>80.099999999999994</v>
      </c>
      <c r="D10" s="38">
        <f t="shared" si="1"/>
        <v>1.9036325160842376</v>
      </c>
      <c r="E10" s="32">
        <v>32</v>
      </c>
      <c r="F10" s="32">
        <v>171</v>
      </c>
      <c r="G10" s="32">
        <v>58.4</v>
      </c>
      <c r="H10" s="32">
        <v>1</v>
      </c>
      <c r="J10" s="32">
        <v>7</v>
      </c>
      <c r="K10" s="30">
        <v>95</v>
      </c>
      <c r="L10" s="30">
        <f t="shared" si="2"/>
        <v>95.1</v>
      </c>
      <c r="M10" s="14">
        <f t="shared" si="3"/>
        <v>1.9781805169374138</v>
      </c>
      <c r="N10" s="14">
        <f t="shared" si="4"/>
        <v>0.77179697334166064</v>
      </c>
    </row>
    <row r="11" spans="1:14" x14ac:dyDescent="0.55000000000000004">
      <c r="A11" s="106"/>
      <c r="B11" s="33">
        <v>87</v>
      </c>
      <c r="C11" s="33">
        <f t="shared" si="0"/>
        <v>87.1</v>
      </c>
      <c r="D11" s="38">
        <f t="shared" si="1"/>
        <v>1.9400181550076632</v>
      </c>
      <c r="E11" s="32">
        <v>55</v>
      </c>
      <c r="F11" s="32">
        <v>161</v>
      </c>
      <c r="G11" s="32">
        <v>66.2</v>
      </c>
      <c r="H11" s="32">
        <v>1</v>
      </c>
      <c r="J11" s="32">
        <v>8</v>
      </c>
      <c r="K11" s="30">
        <v>63</v>
      </c>
      <c r="L11" s="30">
        <f t="shared" si="2"/>
        <v>63.1</v>
      </c>
      <c r="M11" s="14">
        <f t="shared" si="3"/>
        <v>1.8000293592441343</v>
      </c>
      <c r="N11" s="14">
        <f t="shared" si="4"/>
        <v>0.40822318213088621</v>
      </c>
    </row>
    <row r="12" spans="1:14" x14ac:dyDescent="0.55000000000000004">
      <c r="A12" s="106"/>
      <c r="B12" s="33">
        <v>46</v>
      </c>
      <c r="C12" s="33">
        <f t="shared" si="0"/>
        <v>46.1</v>
      </c>
      <c r="D12" s="38">
        <f t="shared" si="1"/>
        <v>1.6637009253896482</v>
      </c>
      <c r="E12" s="32">
        <v>48</v>
      </c>
      <c r="F12" s="32">
        <v>182</v>
      </c>
      <c r="G12" s="32">
        <v>73.900000000000006</v>
      </c>
      <c r="H12" s="32">
        <v>0</v>
      </c>
      <c r="J12" s="32">
        <v>9</v>
      </c>
      <c r="K12" s="30">
        <v>98</v>
      </c>
      <c r="L12" s="30">
        <f t="shared" si="2"/>
        <v>98.1</v>
      </c>
      <c r="M12" s="14">
        <f t="shared" si="3"/>
        <v>1.9916690073799486</v>
      </c>
      <c r="N12" s="14">
        <f t="shared" si="4"/>
        <v>0.79932450485703777</v>
      </c>
    </row>
    <row r="13" spans="1:14" x14ac:dyDescent="0.55000000000000004">
      <c r="A13" s="106"/>
      <c r="B13" s="33">
        <v>82</v>
      </c>
      <c r="C13" s="33">
        <f t="shared" si="0"/>
        <v>82.1</v>
      </c>
      <c r="D13" s="38">
        <f t="shared" si="1"/>
        <v>1.9143431571194407</v>
      </c>
      <c r="E13" s="32">
        <v>31</v>
      </c>
      <c r="F13" s="32">
        <v>172</v>
      </c>
      <c r="G13" s="32">
        <v>116.7</v>
      </c>
      <c r="H13" s="32">
        <v>1</v>
      </c>
      <c r="J13" s="32">
        <v>10</v>
      </c>
      <c r="K13" s="30">
        <v>73</v>
      </c>
      <c r="L13" s="30">
        <f t="shared" si="2"/>
        <v>73.099999999999994</v>
      </c>
      <c r="M13" s="14">
        <f t="shared" si="3"/>
        <v>1.8639173769578605</v>
      </c>
      <c r="N13" s="14">
        <f t="shared" si="4"/>
        <v>0.53860689175073562</v>
      </c>
    </row>
    <row r="14" spans="1:14" x14ac:dyDescent="0.55000000000000004">
      <c r="A14" s="106"/>
      <c r="B14" s="33">
        <v>95</v>
      </c>
      <c r="C14" s="33">
        <f t="shared" si="0"/>
        <v>95.1</v>
      </c>
      <c r="D14" s="38">
        <f t="shared" si="1"/>
        <v>1.9781805169374138</v>
      </c>
      <c r="E14" s="32">
        <v>42</v>
      </c>
      <c r="F14" s="32">
        <v>167</v>
      </c>
      <c r="G14" s="32">
        <v>68.900000000000006</v>
      </c>
      <c r="H14" s="32">
        <v>1</v>
      </c>
      <c r="J14" s="32">
        <v>11</v>
      </c>
      <c r="K14" s="30">
        <v>60</v>
      </c>
      <c r="L14" s="30">
        <f t="shared" si="2"/>
        <v>60.1</v>
      </c>
      <c r="M14" s="14">
        <f t="shared" si="3"/>
        <v>1.7788744720027396</v>
      </c>
      <c r="N14" s="14">
        <f t="shared" si="4"/>
        <v>0.36504994286273373</v>
      </c>
    </row>
    <row r="15" spans="1:14" x14ac:dyDescent="0.55000000000000004">
      <c r="A15" s="106" t="s">
        <v>38</v>
      </c>
      <c r="B15" s="34">
        <v>35</v>
      </c>
      <c r="C15" s="33">
        <f t="shared" si="0"/>
        <v>35.1</v>
      </c>
      <c r="D15" s="38">
        <f t="shared" si="1"/>
        <v>1.5453071164658241</v>
      </c>
      <c r="E15" s="33">
        <v>27</v>
      </c>
      <c r="F15" s="33">
        <v>171</v>
      </c>
      <c r="G15" s="33">
        <v>61.3</v>
      </c>
      <c r="H15" s="32">
        <v>0</v>
      </c>
      <c r="J15" s="32">
        <v>12</v>
      </c>
      <c r="K15" s="30">
        <v>97</v>
      </c>
      <c r="L15" s="30">
        <f t="shared" si="2"/>
        <v>97.1</v>
      </c>
      <c r="M15" s="14">
        <f t="shared" si="3"/>
        <v>1.9872192299080049</v>
      </c>
      <c r="N15" s="14">
        <f t="shared" si="4"/>
        <v>0.79024332634286698</v>
      </c>
    </row>
    <row r="16" spans="1:14" x14ac:dyDescent="0.55000000000000004">
      <c r="A16" s="106"/>
      <c r="B16" s="34">
        <v>75</v>
      </c>
      <c r="C16" s="33">
        <f t="shared" si="0"/>
        <v>75.099999999999994</v>
      </c>
      <c r="D16" s="38">
        <f t="shared" si="1"/>
        <v>1.8756399370041683</v>
      </c>
      <c r="E16" s="33">
        <v>29</v>
      </c>
      <c r="F16" s="33">
        <v>185</v>
      </c>
      <c r="G16" s="33">
        <v>89.9</v>
      </c>
      <c r="H16" s="32">
        <v>0</v>
      </c>
      <c r="K16" s="25">
        <f>AVERAGE(K4:K15)</f>
        <v>58.416666666666664</v>
      </c>
      <c r="L16" t="s">
        <v>45</v>
      </c>
    </row>
    <row r="17" spans="1:14" x14ac:dyDescent="0.55000000000000004">
      <c r="A17" s="106"/>
      <c r="B17" s="34">
        <v>51</v>
      </c>
      <c r="C17" s="33">
        <f t="shared" si="0"/>
        <v>51.1</v>
      </c>
      <c r="D17" s="38">
        <f t="shared" si="1"/>
        <v>1.7084209001347128</v>
      </c>
      <c r="E17" s="33">
        <v>31</v>
      </c>
      <c r="F17" s="33">
        <v>178</v>
      </c>
      <c r="G17" s="33">
        <v>93.4</v>
      </c>
      <c r="H17" s="32">
        <v>0</v>
      </c>
      <c r="K17" s="25">
        <f>_xlfn.STDEV.S(K4:K15)</f>
        <v>35.780793053189186</v>
      </c>
      <c r="L17" t="s">
        <v>46</v>
      </c>
    </row>
    <row r="18" spans="1:14" x14ac:dyDescent="0.55000000000000004">
      <c r="A18" s="106"/>
      <c r="B18" s="34">
        <v>59</v>
      </c>
      <c r="C18" s="33">
        <f t="shared" si="0"/>
        <v>59.1</v>
      </c>
      <c r="D18" s="38">
        <f t="shared" si="1"/>
        <v>1.7715874808812553</v>
      </c>
      <c r="E18" s="33">
        <v>27</v>
      </c>
      <c r="F18" s="33">
        <v>168</v>
      </c>
      <c r="G18" s="33">
        <v>68</v>
      </c>
      <c r="H18" s="32">
        <v>0</v>
      </c>
      <c r="M18" s="14">
        <v>1.6</v>
      </c>
      <c r="N18" t="s">
        <v>51</v>
      </c>
    </row>
    <row r="19" spans="1:14" x14ac:dyDescent="0.55000000000000004">
      <c r="A19" s="106"/>
      <c r="B19" s="34">
        <v>69</v>
      </c>
      <c r="C19" s="33">
        <f t="shared" si="0"/>
        <v>69.099999999999994</v>
      </c>
      <c r="D19" s="38">
        <f t="shared" si="1"/>
        <v>1.8394780473741983</v>
      </c>
      <c r="E19" s="33">
        <v>32</v>
      </c>
      <c r="F19" s="33">
        <v>174</v>
      </c>
      <c r="G19" s="33">
        <v>81.7</v>
      </c>
      <c r="H19" s="32">
        <v>0</v>
      </c>
      <c r="M19" s="14">
        <v>0.49</v>
      </c>
      <c r="N19" t="s">
        <v>52</v>
      </c>
    </row>
    <row r="20" spans="1:14" x14ac:dyDescent="0.55000000000000004">
      <c r="A20" s="106"/>
      <c r="B20" s="34">
        <v>75</v>
      </c>
      <c r="C20" s="33">
        <f t="shared" si="0"/>
        <v>75.099999999999994</v>
      </c>
      <c r="D20" s="38">
        <f t="shared" si="1"/>
        <v>1.8756399370041683</v>
      </c>
      <c r="E20" s="33">
        <v>27</v>
      </c>
      <c r="F20" s="33">
        <v>172</v>
      </c>
      <c r="G20" s="33">
        <v>79.599999999999994</v>
      </c>
      <c r="H20" s="32">
        <v>0</v>
      </c>
    </row>
    <row r="21" spans="1:14" x14ac:dyDescent="0.55000000000000004">
      <c r="A21" s="106"/>
      <c r="B21" s="34">
        <v>14</v>
      </c>
      <c r="C21" s="33">
        <f t="shared" si="0"/>
        <v>14.1</v>
      </c>
      <c r="D21" s="38">
        <f t="shared" si="1"/>
        <v>1.1492191126553799</v>
      </c>
      <c r="E21" s="33">
        <v>26</v>
      </c>
      <c r="F21" s="33">
        <v>184.5</v>
      </c>
      <c r="G21" s="33">
        <v>69.400000000000006</v>
      </c>
      <c r="H21" s="32">
        <v>0</v>
      </c>
    </row>
    <row r="22" spans="1:14" x14ac:dyDescent="0.55000000000000004">
      <c r="A22" s="106"/>
      <c r="B22" s="34">
        <v>27</v>
      </c>
      <c r="C22" s="33">
        <f t="shared" si="0"/>
        <v>27.1</v>
      </c>
      <c r="D22" s="38">
        <f t="shared" si="1"/>
        <v>1.4329692908744058</v>
      </c>
      <c r="E22" s="33">
        <v>26</v>
      </c>
      <c r="F22" s="33">
        <v>178.5</v>
      </c>
      <c r="G22" s="33">
        <v>71.5</v>
      </c>
      <c r="H22" s="32">
        <v>0</v>
      </c>
    </row>
    <row r="23" spans="1:14" x14ac:dyDescent="0.55000000000000004">
      <c r="A23" s="106"/>
      <c r="B23" s="34">
        <v>18</v>
      </c>
      <c r="C23" s="33">
        <f t="shared" si="0"/>
        <v>18.100000000000001</v>
      </c>
      <c r="D23" s="38">
        <f t="shared" si="1"/>
        <v>1.2576785748691846</v>
      </c>
      <c r="E23" s="33">
        <v>30</v>
      </c>
      <c r="F23" s="33">
        <v>174</v>
      </c>
      <c r="G23" s="33">
        <v>79</v>
      </c>
      <c r="H23" s="32">
        <v>0</v>
      </c>
    </row>
    <row r="24" spans="1:14" x14ac:dyDescent="0.55000000000000004">
      <c r="A24" s="106"/>
      <c r="B24" s="34">
        <v>17</v>
      </c>
      <c r="C24" s="33">
        <f t="shared" si="0"/>
        <v>17.100000000000001</v>
      </c>
      <c r="D24" s="38">
        <f t="shared" si="1"/>
        <v>1.2329961103921538</v>
      </c>
      <c r="E24" s="33">
        <v>23</v>
      </c>
      <c r="F24" s="33">
        <v>181.5</v>
      </c>
      <c r="G24" s="33">
        <v>69.900000000000006</v>
      </c>
      <c r="H24" s="32">
        <v>0</v>
      </c>
    </row>
    <row r="25" spans="1:14" x14ac:dyDescent="0.55000000000000004">
      <c r="A25" s="106"/>
      <c r="B25" s="35">
        <v>73</v>
      </c>
      <c r="C25" s="33">
        <f t="shared" si="0"/>
        <v>73.099999999999994</v>
      </c>
      <c r="D25" s="38">
        <f t="shared" si="1"/>
        <v>1.8639173769578605</v>
      </c>
      <c r="E25" s="33">
        <v>26</v>
      </c>
      <c r="F25" s="33">
        <v>167.5</v>
      </c>
      <c r="G25" s="33">
        <v>65.5</v>
      </c>
      <c r="H25" s="32">
        <v>1</v>
      </c>
    </row>
    <row r="26" spans="1:14" x14ac:dyDescent="0.55000000000000004">
      <c r="A26" s="106"/>
      <c r="B26" s="35">
        <v>67</v>
      </c>
      <c r="C26" s="33">
        <f t="shared" si="0"/>
        <v>67.099999999999994</v>
      </c>
      <c r="D26" s="38">
        <f t="shared" si="1"/>
        <v>1.8267225201689921</v>
      </c>
      <c r="E26" s="33">
        <v>27</v>
      </c>
      <c r="F26" s="33">
        <v>163.4</v>
      </c>
      <c r="G26" s="33">
        <v>61.9</v>
      </c>
      <c r="H26" s="32">
        <v>1</v>
      </c>
    </row>
    <row r="27" spans="1:14" x14ac:dyDescent="0.55000000000000004">
      <c r="A27" s="106"/>
      <c r="B27" s="35">
        <v>71</v>
      </c>
      <c r="C27" s="33">
        <f t="shared" si="0"/>
        <v>71.099999999999994</v>
      </c>
      <c r="D27" s="38">
        <f t="shared" si="1"/>
        <v>1.8518696007297664</v>
      </c>
      <c r="E27" s="33">
        <v>22</v>
      </c>
      <c r="F27" s="33">
        <v>164</v>
      </c>
      <c r="G27" s="33">
        <v>50.9</v>
      </c>
      <c r="H27" s="32">
        <v>1</v>
      </c>
    </row>
    <row r="28" spans="1:14" x14ac:dyDescent="0.55000000000000004">
      <c r="A28" s="106"/>
      <c r="B28" s="35">
        <v>100</v>
      </c>
      <c r="C28" s="33">
        <f t="shared" si="0"/>
        <v>100.1</v>
      </c>
      <c r="D28" s="38">
        <f t="shared" si="1"/>
        <v>2.0004340774793188</v>
      </c>
      <c r="E28" s="33">
        <v>27</v>
      </c>
      <c r="F28" s="33">
        <v>171.2</v>
      </c>
      <c r="G28" s="33">
        <v>66.7</v>
      </c>
      <c r="H28" s="32">
        <v>1</v>
      </c>
    </row>
    <row r="29" spans="1:14" x14ac:dyDescent="0.55000000000000004">
      <c r="A29" s="106"/>
      <c r="B29" s="35">
        <v>56</v>
      </c>
      <c r="C29" s="33">
        <f t="shared" si="0"/>
        <v>56.1</v>
      </c>
      <c r="D29" s="38">
        <f t="shared" si="1"/>
        <v>1.7489628612561614</v>
      </c>
      <c r="E29" s="33">
        <v>34</v>
      </c>
      <c r="F29" s="33">
        <v>155</v>
      </c>
      <c r="G29" s="33">
        <v>54.7</v>
      </c>
      <c r="H29" s="32">
        <v>1</v>
      </c>
    </row>
    <row r="30" spans="1:14" x14ac:dyDescent="0.55000000000000004">
      <c r="A30" s="106"/>
      <c r="B30" s="35">
        <v>47</v>
      </c>
      <c r="C30" s="33">
        <f t="shared" si="0"/>
        <v>47.1</v>
      </c>
      <c r="D30" s="38">
        <f t="shared" si="1"/>
        <v>1.6730209071288962</v>
      </c>
      <c r="E30" s="33">
        <v>25</v>
      </c>
      <c r="F30" s="33">
        <v>161.5</v>
      </c>
      <c r="G30" s="33">
        <v>61</v>
      </c>
      <c r="H30" s="32">
        <v>1</v>
      </c>
    </row>
    <row r="31" spans="1:14" x14ac:dyDescent="0.55000000000000004">
      <c r="A31" s="106"/>
      <c r="B31" s="35">
        <v>42</v>
      </c>
      <c r="C31" s="33">
        <f t="shared" si="0"/>
        <v>42.1</v>
      </c>
      <c r="D31" s="38">
        <f t="shared" si="1"/>
        <v>1.6242820958356683</v>
      </c>
      <c r="E31" s="33">
        <v>26</v>
      </c>
      <c r="F31" s="33">
        <v>172.3</v>
      </c>
      <c r="G31" s="33">
        <v>67.900000000000006</v>
      </c>
      <c r="H31" s="32">
        <v>1</v>
      </c>
    </row>
    <row r="32" spans="1:14" x14ac:dyDescent="0.55000000000000004">
      <c r="A32" s="106"/>
      <c r="B32" s="35">
        <v>91</v>
      </c>
      <c r="C32" s="33">
        <f t="shared" si="0"/>
        <v>91.1</v>
      </c>
      <c r="D32" s="38">
        <f t="shared" si="1"/>
        <v>1.9595183769729982</v>
      </c>
      <c r="E32" s="33">
        <v>21</v>
      </c>
      <c r="F32" s="33">
        <v>158.5</v>
      </c>
      <c r="G32" s="33">
        <v>52.9</v>
      </c>
      <c r="H32" s="32">
        <v>1</v>
      </c>
    </row>
    <row r="33" spans="1:29" x14ac:dyDescent="0.55000000000000004">
      <c r="A33" s="106"/>
      <c r="B33" s="35">
        <v>42</v>
      </c>
      <c r="C33" s="33">
        <f t="shared" si="0"/>
        <v>42.1</v>
      </c>
      <c r="D33" s="38">
        <f t="shared" si="1"/>
        <v>1.6242820958356683</v>
      </c>
      <c r="E33" s="33">
        <v>26</v>
      </c>
      <c r="F33" s="33">
        <v>171.7</v>
      </c>
      <c r="G33" s="33">
        <v>75.900000000000006</v>
      </c>
      <c r="H33" s="32">
        <v>1</v>
      </c>
    </row>
    <row r="34" spans="1:29" x14ac:dyDescent="0.55000000000000004">
      <c r="A34" s="106"/>
      <c r="B34" s="35">
        <v>78</v>
      </c>
      <c r="C34" s="33">
        <f t="shared" si="0"/>
        <v>78.099999999999994</v>
      </c>
      <c r="D34" s="38">
        <f t="shared" si="1"/>
        <v>1.8926510338773004</v>
      </c>
      <c r="E34" s="33">
        <v>20</v>
      </c>
      <c r="F34" s="33">
        <v>168</v>
      </c>
      <c r="G34" s="33">
        <v>69.900000000000006</v>
      </c>
      <c r="H34" s="32">
        <v>1</v>
      </c>
    </row>
    <row r="35" spans="1:29" x14ac:dyDescent="0.55000000000000004">
      <c r="A35" s="106" t="s">
        <v>40</v>
      </c>
      <c r="B35" s="36">
        <v>40</v>
      </c>
      <c r="C35" s="33">
        <f t="shared" si="0"/>
        <v>40.1</v>
      </c>
      <c r="D35" s="38">
        <f t="shared" si="1"/>
        <v>1.6031443726201824</v>
      </c>
      <c r="E35" s="33">
        <v>23</v>
      </c>
      <c r="F35" s="33">
        <v>185</v>
      </c>
      <c r="G35" s="33">
        <v>93.75</v>
      </c>
      <c r="H35" s="33"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6">
        <v>29</v>
      </c>
      <c r="C36" s="33">
        <f t="shared" si="0"/>
        <v>29.1</v>
      </c>
      <c r="D36" s="38">
        <f t="shared" si="1"/>
        <v>1.4638929889859074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6">
        <v>81</v>
      </c>
      <c r="C37" s="33">
        <f t="shared" si="0"/>
        <v>81.099999999999994</v>
      </c>
      <c r="D37" s="38">
        <f t="shared" si="1"/>
        <v>1.909020854211156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6">
        <v>97</v>
      </c>
      <c r="C38" s="33">
        <f t="shared" si="0"/>
        <v>97.1</v>
      </c>
      <c r="D38" s="38">
        <f t="shared" si="1"/>
        <v>1.9872192299080049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6">
        <v>74</v>
      </c>
      <c r="C39" s="33">
        <f t="shared" si="0"/>
        <v>74.099999999999994</v>
      </c>
      <c r="D39" s="38">
        <f t="shared" si="1"/>
        <v>1.8698182079793282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6">
        <v>28</v>
      </c>
      <c r="C40" s="33">
        <f t="shared" si="0"/>
        <v>28.1</v>
      </c>
      <c r="D40" s="38">
        <f t="shared" si="1"/>
        <v>1.4487063199050798</v>
      </c>
      <c r="E40" s="33">
        <v>22</v>
      </c>
      <c r="F40" s="33">
        <v>192</v>
      </c>
      <c r="G40" s="33">
        <v>97.3</v>
      </c>
      <c r="H40" s="33">
        <v>0</v>
      </c>
    </row>
    <row r="41" spans="1:29" x14ac:dyDescent="0.55000000000000004">
      <c r="A41" s="106"/>
      <c r="B41" s="36">
        <v>84</v>
      </c>
      <c r="C41" s="33">
        <f t="shared" si="0"/>
        <v>84.1</v>
      </c>
      <c r="D41" s="38">
        <f t="shared" si="1"/>
        <v>1.9247959957979122</v>
      </c>
      <c r="E41" s="33">
        <v>21</v>
      </c>
      <c r="F41" s="33">
        <v>189</v>
      </c>
      <c r="G41" s="33">
        <v>85.9</v>
      </c>
      <c r="H41" s="33">
        <v>0</v>
      </c>
    </row>
    <row r="42" spans="1:29" x14ac:dyDescent="0.55000000000000004">
      <c r="A42" s="106"/>
      <c r="B42" s="36">
        <v>66</v>
      </c>
      <c r="C42" s="33">
        <f t="shared" si="0"/>
        <v>66.099999999999994</v>
      </c>
      <c r="D42" s="38">
        <f t="shared" si="1"/>
        <v>1.8202014594856402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6">
        <v>52</v>
      </c>
      <c r="C43" s="33">
        <f t="shared" si="0"/>
        <v>52.1</v>
      </c>
      <c r="D43" s="38">
        <f t="shared" si="1"/>
        <v>1.7168377232995244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6">
        <v>67</v>
      </c>
      <c r="C44" s="33">
        <f t="shared" si="0"/>
        <v>67.099999999999994</v>
      </c>
      <c r="D44" s="38">
        <f t="shared" si="1"/>
        <v>1.8267225201689921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6">
        <v>5</v>
      </c>
      <c r="C45" s="33">
        <f t="shared" si="0"/>
        <v>5.0999999999999996</v>
      </c>
      <c r="D45" s="38">
        <f t="shared" si="1"/>
        <v>0.70757017609793638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7">
        <v>39</v>
      </c>
      <c r="C46" s="33">
        <f t="shared" si="0"/>
        <v>39.1</v>
      </c>
      <c r="D46" s="38">
        <f t="shared" si="1"/>
        <v>1.5921767573958667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7">
        <v>72</v>
      </c>
      <c r="C47" s="33">
        <f t="shared" si="0"/>
        <v>72.099999999999994</v>
      </c>
      <c r="D47" s="38">
        <f t="shared" si="1"/>
        <v>1.8579352647194289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7">
        <v>11</v>
      </c>
      <c r="C48" s="33">
        <f t="shared" si="0"/>
        <v>11.1</v>
      </c>
      <c r="D48" s="38">
        <f t="shared" si="1"/>
        <v>1.0453229787866574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7">
        <v>37</v>
      </c>
      <c r="C49" s="33">
        <f t="shared" si="0"/>
        <v>37.1</v>
      </c>
      <c r="D49" s="38">
        <f t="shared" si="1"/>
        <v>1.5693739096150459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7">
        <v>13</v>
      </c>
      <c r="C50" s="33">
        <f t="shared" si="0"/>
        <v>13.1</v>
      </c>
      <c r="D50" s="38">
        <f t="shared" si="1"/>
        <v>1.1172712956557642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7">
        <v>84</v>
      </c>
      <c r="C51" s="33">
        <f t="shared" si="0"/>
        <v>84.1</v>
      </c>
      <c r="D51" s="38">
        <f t="shared" si="1"/>
        <v>1.9247959957979122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7">
        <v>53</v>
      </c>
      <c r="C52" s="33">
        <f t="shared" si="0"/>
        <v>53.1</v>
      </c>
      <c r="D52" s="38">
        <f t="shared" si="1"/>
        <v>1.725094521081469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7">
        <v>78</v>
      </c>
      <c r="C53" s="33">
        <f t="shared" si="0"/>
        <v>78.099999999999994</v>
      </c>
      <c r="D53" s="38">
        <f t="shared" si="1"/>
        <v>1.8926510338773004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7">
        <v>35</v>
      </c>
      <c r="C54" s="33">
        <f t="shared" si="0"/>
        <v>35.1</v>
      </c>
      <c r="D54" s="38">
        <f t="shared" si="1"/>
        <v>1.5453071164658241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39" t="s">
        <v>45</v>
      </c>
      <c r="B55" s="40">
        <f>AVERAGE(B4:B54)</f>
        <v>53.705882352941174</v>
      </c>
      <c r="C55" s="40">
        <f t="shared" ref="C55:D55" si="5">AVERAGE(C4:C54)</f>
        <v>53.805882352941133</v>
      </c>
      <c r="D55" s="40">
        <f t="shared" si="5"/>
        <v>1.6018267056957434</v>
      </c>
      <c r="E55" s="40">
        <f t="shared" ref="E55:G55" si="6">AVERAGE(E4:E54)</f>
        <v>36.470588235294116</v>
      </c>
      <c r="F55" s="40">
        <f t="shared" si="6"/>
        <v>174.5411764705882</v>
      </c>
      <c r="G55" s="40">
        <f t="shared" si="6"/>
        <v>75.07647058823531</v>
      </c>
      <c r="H55" s="40">
        <f>AVERAGE(H4:H54)</f>
        <v>0.33333333333333331</v>
      </c>
      <c r="M55" s="12"/>
    </row>
    <row r="56" spans="1:13" x14ac:dyDescent="0.55000000000000004">
      <c r="A56" s="33" t="s">
        <v>46</v>
      </c>
      <c r="B56" s="38">
        <f>_xlfn.STDEV.S(B4:B54)</f>
        <v>27.418456643397757</v>
      </c>
      <c r="C56" s="38">
        <f t="shared" ref="C56:D56" si="7">_xlfn.STDEV.S(C4:C54)</f>
        <v>27.418456643397818</v>
      </c>
      <c r="D56" s="38">
        <f t="shared" si="7"/>
        <v>0.4946889283450342</v>
      </c>
      <c r="E56" s="38">
        <f t="shared" ref="E56:G56" si="8">_xlfn.STDEV.S(E4:E54)</f>
        <v>15.318424124140797</v>
      </c>
      <c r="F56" s="38">
        <f t="shared" si="8"/>
        <v>9.1519872480371873</v>
      </c>
      <c r="G56" s="38">
        <f t="shared" si="8"/>
        <v>14.117532903950096</v>
      </c>
      <c r="H56" s="38"/>
    </row>
    <row r="57" spans="1:13" x14ac:dyDescent="0.55000000000000004">
      <c r="A57" s="33" t="s">
        <v>47</v>
      </c>
      <c r="B57" s="33">
        <f>MEDIAN(B4:B54)</f>
        <v>56</v>
      </c>
      <c r="C57" s="33">
        <f t="shared" ref="C57:D57" si="9">MEDIAN(C4:C54)</f>
        <v>56.1</v>
      </c>
      <c r="D57" s="38">
        <f t="shared" si="9"/>
        <v>1.7489628612561614</v>
      </c>
      <c r="E57" s="33">
        <f t="shared" ref="E57:G57" si="10">MEDIAN(E4:E54)</f>
        <v>29</v>
      </c>
      <c r="F57" s="33">
        <f t="shared" si="10"/>
        <v>174</v>
      </c>
      <c r="G57" s="33">
        <f t="shared" si="10"/>
        <v>71.5</v>
      </c>
    </row>
  </sheetData>
  <mergeCells count="4">
    <mergeCell ref="A4:A14"/>
    <mergeCell ref="A15:A34"/>
    <mergeCell ref="A35:A54"/>
    <mergeCell ref="B2:H2"/>
  </mergeCells>
  <pageMargins left="0.7" right="0.7" top="0.75" bottom="0.75" header="0.3" footer="0.3"/>
  <pageSetup paperSize="9" scale="6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7ECF-6A20-46C2-BD3C-E411272D506E}">
  <sheetPr>
    <pageSetUpPr fitToPage="1"/>
  </sheetPr>
  <dimension ref="A1:G18"/>
  <sheetViews>
    <sheetView zoomScaleNormal="100" workbookViewId="0">
      <selection activeCell="L5" sqref="L5"/>
    </sheetView>
  </sheetViews>
  <sheetFormatPr defaultRowHeight="14.4" x14ac:dyDescent="0.55000000000000004"/>
  <cols>
    <col min="1" max="1" width="28.83984375" style="30" bestFit="1" customWidth="1"/>
    <col min="2" max="2" width="9.3671875" style="30" bestFit="1" customWidth="1"/>
    <col min="3" max="3" width="8.83984375" style="30"/>
    <col min="4" max="4" width="9.3671875" style="30" bestFit="1" customWidth="1"/>
    <col min="5" max="5" width="8.83984375" style="30"/>
    <col min="6" max="6" width="9.3671875" style="30" bestFit="1" customWidth="1"/>
    <col min="7" max="7" width="8.83984375" style="30"/>
    <col min="8" max="8" width="6" style="30" customWidth="1"/>
    <col min="9" max="16384" width="8.83984375" style="30"/>
  </cols>
  <sheetData>
    <row r="1" spans="1:7" x14ac:dyDescent="0.55000000000000004">
      <c r="A1" s="22"/>
      <c r="B1" s="110" t="s">
        <v>56</v>
      </c>
      <c r="C1" s="110"/>
      <c r="D1" s="110"/>
      <c r="E1" s="110"/>
      <c r="F1" s="110"/>
      <c r="G1" s="110"/>
    </row>
    <row r="2" spans="1:7" x14ac:dyDescent="0.55000000000000004">
      <c r="A2" s="22"/>
      <c r="B2" s="110" t="s">
        <v>59</v>
      </c>
      <c r="C2" s="110"/>
      <c r="D2" s="111" t="s">
        <v>60</v>
      </c>
      <c r="E2" s="112"/>
      <c r="F2" s="110" t="s">
        <v>61</v>
      </c>
      <c r="G2" s="110"/>
    </row>
    <row r="3" spans="1:7" x14ac:dyDescent="0.55000000000000004">
      <c r="A3" s="64" t="s">
        <v>62</v>
      </c>
      <c r="B3" s="58" t="s">
        <v>63</v>
      </c>
      <c r="C3" s="58" t="s">
        <v>53</v>
      </c>
      <c r="D3" s="59" t="s">
        <v>63</v>
      </c>
      <c r="E3" s="62" t="s">
        <v>53</v>
      </c>
      <c r="F3" s="58" t="s">
        <v>63</v>
      </c>
      <c r="G3" s="58" t="s">
        <v>53</v>
      </c>
    </row>
    <row r="4" spans="1:7" x14ac:dyDescent="0.55000000000000004">
      <c r="A4" s="69">
        <v>1</v>
      </c>
      <c r="B4" s="79">
        <v>46</v>
      </c>
      <c r="C4" s="80">
        <v>-0.80175926241383433</v>
      </c>
      <c r="D4" s="79">
        <v>44</v>
      </c>
      <c r="E4" s="80">
        <v>1.4318030541415177E-2</v>
      </c>
      <c r="F4" s="100">
        <v>0</v>
      </c>
      <c r="G4" s="51">
        <v>-3.3424657534246576</v>
      </c>
    </row>
    <row r="5" spans="1:7" x14ac:dyDescent="0.55000000000000004">
      <c r="A5" s="69">
        <v>2</v>
      </c>
      <c r="B5" s="79">
        <v>62</v>
      </c>
      <c r="C5" s="80">
        <v>-4.0637646020116713E-2</v>
      </c>
      <c r="D5" s="99">
        <v>0</v>
      </c>
      <c r="E5" s="65">
        <v>-8.5161290322580641</v>
      </c>
      <c r="F5" s="81">
        <v>1</v>
      </c>
      <c r="G5" s="82">
        <v>-1.9159004312901025</v>
      </c>
    </row>
    <row r="6" spans="1:7" x14ac:dyDescent="0.55000000000000004">
      <c r="A6" s="77">
        <v>3</v>
      </c>
      <c r="B6" s="79">
        <v>55</v>
      </c>
      <c r="C6" s="80">
        <v>-0.34616706557773458</v>
      </c>
      <c r="D6" s="79">
        <v>63</v>
      </c>
      <c r="E6" s="80">
        <v>0.51622373949720779</v>
      </c>
      <c r="F6" s="81">
        <v>76</v>
      </c>
      <c r="G6" s="82">
        <v>0.60463651612407232</v>
      </c>
    </row>
    <row r="7" spans="1:7" x14ac:dyDescent="0.55000000000000004">
      <c r="A7" s="77">
        <v>4</v>
      </c>
      <c r="B7" s="79">
        <v>65</v>
      </c>
      <c r="C7" s="80">
        <v>7.988816804818763E-2</v>
      </c>
      <c r="D7" s="79">
        <v>70</v>
      </c>
      <c r="E7" s="80">
        <v>0.66360650956986666</v>
      </c>
      <c r="F7" s="81">
        <v>52</v>
      </c>
      <c r="G7" s="82">
        <v>0.3792297579445541</v>
      </c>
    </row>
    <row r="8" spans="1:7" x14ac:dyDescent="0.55000000000000004">
      <c r="A8" s="77">
        <v>5</v>
      </c>
      <c r="B8" s="79">
        <v>82</v>
      </c>
      <c r="C8" s="80">
        <v>0.67260680658494498</v>
      </c>
      <c r="D8" s="79">
        <v>46</v>
      </c>
      <c r="E8" s="80">
        <v>7.6454598031123547E-2</v>
      </c>
      <c r="F8" s="81">
        <v>24</v>
      </c>
      <c r="G8" s="82">
        <v>-7.9428708801550132E-2</v>
      </c>
    </row>
    <row r="9" spans="1:7" x14ac:dyDescent="0.55000000000000004">
      <c r="A9" s="77">
        <v>6</v>
      </c>
      <c r="B9" s="79">
        <v>32</v>
      </c>
      <c r="C9" s="80">
        <v>-1.7264409858536938</v>
      </c>
      <c r="D9" s="79">
        <v>69</v>
      </c>
      <c r="E9" s="80">
        <v>0.64347757217483348</v>
      </c>
      <c r="F9" s="81">
        <v>63</v>
      </c>
      <c r="G9" s="82">
        <v>0.49319090307415669</v>
      </c>
    </row>
    <row r="10" spans="1:7" x14ac:dyDescent="0.55000000000000004">
      <c r="A10" s="77">
        <v>7</v>
      </c>
      <c r="B10" s="79">
        <v>62</v>
      </c>
      <c r="C10" s="80">
        <v>-4.0637646020116713E-2</v>
      </c>
      <c r="D10" s="79">
        <v>33</v>
      </c>
      <c r="E10" s="80">
        <v>-0.38765163298155175</v>
      </c>
      <c r="F10" s="81">
        <v>91</v>
      </c>
      <c r="G10" s="82">
        <v>0.71166900955205248</v>
      </c>
    </row>
    <row r="11" spans="1:7" x14ac:dyDescent="0.55000000000000004">
      <c r="A11" s="77">
        <v>8</v>
      </c>
      <c r="B11" s="79">
        <v>56</v>
      </c>
      <c r="C11" s="80">
        <v>-0.30021846319905082</v>
      </c>
      <c r="D11" s="79">
        <v>60</v>
      </c>
      <c r="E11" s="80">
        <v>0.44798216775077332</v>
      </c>
      <c r="F11" s="81">
        <v>66</v>
      </c>
      <c r="G11" s="82">
        <v>0.52082391710361675</v>
      </c>
    </row>
    <row r="12" spans="1:7" x14ac:dyDescent="0.55000000000000004">
      <c r="A12" s="77">
        <v>9</v>
      </c>
      <c r="B12" s="79">
        <v>48</v>
      </c>
      <c r="C12" s="80">
        <v>-0.69326425662451963</v>
      </c>
      <c r="D12" s="79">
        <v>48</v>
      </c>
      <c r="E12" s="80">
        <v>0.13595185927042516</v>
      </c>
      <c r="F12" s="81">
        <v>61</v>
      </c>
      <c r="G12" s="82">
        <v>0.47402905512678672</v>
      </c>
    </row>
    <row r="13" spans="1:7" x14ac:dyDescent="0.55000000000000004">
      <c r="A13" s="69">
        <v>10</v>
      </c>
      <c r="B13" s="99">
        <v>0</v>
      </c>
      <c r="C13" s="65">
        <v>-16.470588235294116</v>
      </c>
      <c r="D13" s="79">
        <v>23</v>
      </c>
      <c r="E13" s="80">
        <v>-0.89157425841243698</v>
      </c>
      <c r="F13" s="100">
        <v>0</v>
      </c>
      <c r="G13" s="51">
        <v>-3.3424657534246576</v>
      </c>
    </row>
    <row r="14" spans="1:7" x14ac:dyDescent="0.55000000000000004">
      <c r="A14" s="77">
        <v>11</v>
      </c>
      <c r="B14" s="79">
        <v>51</v>
      </c>
      <c r="C14" s="80">
        <v>-0.53870058744286597</v>
      </c>
      <c r="D14" s="79">
        <v>52</v>
      </c>
      <c r="E14" s="80">
        <v>0.24786362354685335</v>
      </c>
      <c r="F14" s="81">
        <v>55</v>
      </c>
      <c r="G14" s="82">
        <v>0.41253643678326746</v>
      </c>
    </row>
    <row r="15" spans="1:7" x14ac:dyDescent="0.55000000000000004">
      <c r="A15" s="78">
        <v>12</v>
      </c>
      <c r="B15" s="83">
        <v>63</v>
      </c>
      <c r="C15" s="84">
        <v>1.7270143608397016E-4</v>
      </c>
      <c r="D15" s="83">
        <v>55</v>
      </c>
      <c r="E15" s="84">
        <v>0.32629548016704923</v>
      </c>
      <c r="F15" s="85">
        <v>49</v>
      </c>
      <c r="G15" s="86">
        <v>0.34394724948351846</v>
      </c>
    </row>
    <row r="16" spans="1:7" x14ac:dyDescent="0.55000000000000004">
      <c r="A16" s="74" t="s">
        <v>78</v>
      </c>
      <c r="B16" s="87" t="s">
        <v>71</v>
      </c>
      <c r="C16" s="88"/>
      <c r="D16" s="87" t="s">
        <v>74</v>
      </c>
      <c r="E16" s="88"/>
      <c r="F16" s="89" t="s">
        <v>76</v>
      </c>
      <c r="G16" s="90"/>
    </row>
    <row r="17" spans="1:7" x14ac:dyDescent="0.55000000000000004">
      <c r="A17" s="97"/>
      <c r="B17" s="91"/>
      <c r="C17" s="92"/>
      <c r="D17" s="91"/>
      <c r="E17" s="92"/>
      <c r="F17" s="93"/>
      <c r="G17" s="93"/>
    </row>
    <row r="18" spans="1:7" x14ac:dyDescent="0.55000000000000004">
      <c r="A18" s="98" t="s">
        <v>73</v>
      </c>
      <c r="B18" s="94" t="s">
        <v>72</v>
      </c>
      <c r="C18" s="95"/>
      <c r="D18" s="94" t="s">
        <v>75</v>
      </c>
      <c r="E18" s="95"/>
      <c r="F18" s="96" t="s">
        <v>77</v>
      </c>
      <c r="G18" s="93"/>
    </row>
  </sheetData>
  <mergeCells count="4">
    <mergeCell ref="B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65D5-5E86-4871-BCA6-648628A90F83}">
  <sheetPr>
    <pageSetUpPr fitToPage="1"/>
  </sheetPr>
  <dimension ref="A2:G6"/>
  <sheetViews>
    <sheetView topLeftCell="B1" zoomScaleNormal="100" workbookViewId="0">
      <selection activeCell="L5" sqref="L5"/>
    </sheetView>
  </sheetViews>
  <sheetFormatPr defaultRowHeight="14.4" x14ac:dyDescent="0.55000000000000004"/>
  <cols>
    <col min="1" max="1" width="47.05078125" style="30" bestFit="1" customWidth="1"/>
    <col min="2" max="2" width="10.3125" style="30" bestFit="1" customWidth="1"/>
    <col min="3" max="3" width="13.7890625" style="30" bestFit="1" customWidth="1"/>
    <col min="4" max="4" width="11.1015625" style="30" bestFit="1" customWidth="1"/>
    <col min="5" max="5" width="11.578125" style="30" bestFit="1" customWidth="1"/>
    <col min="6" max="6" width="15.578125" style="30" bestFit="1" customWidth="1"/>
    <col min="7" max="7" width="12.578125" style="30" bestFit="1" customWidth="1"/>
    <col min="8" max="16384" width="8.83984375" style="30"/>
  </cols>
  <sheetData>
    <row r="2" spans="1:7" x14ac:dyDescent="0.55000000000000004">
      <c r="A2" s="101"/>
      <c r="B2" s="113" t="s">
        <v>55</v>
      </c>
      <c r="C2" s="113"/>
      <c r="D2" s="114"/>
      <c r="E2" s="115" t="s">
        <v>56</v>
      </c>
      <c r="F2" s="115"/>
      <c r="G2" s="115"/>
    </row>
    <row r="3" spans="1:7" x14ac:dyDescent="0.55000000000000004">
      <c r="A3" s="64" t="s">
        <v>79</v>
      </c>
      <c r="B3" s="104" t="s">
        <v>59</v>
      </c>
      <c r="C3" s="104" t="s">
        <v>60</v>
      </c>
      <c r="D3" s="104" t="s">
        <v>61</v>
      </c>
      <c r="E3" s="104" t="s">
        <v>59</v>
      </c>
      <c r="F3" s="104" t="s">
        <v>60</v>
      </c>
      <c r="G3" s="104" t="s">
        <v>61</v>
      </c>
    </row>
    <row r="4" spans="1:7" x14ac:dyDescent="0.55000000000000004">
      <c r="A4" s="105" t="s">
        <v>80</v>
      </c>
      <c r="B4" s="103"/>
      <c r="C4" s="102"/>
      <c r="D4" s="103"/>
      <c r="E4" s="102"/>
      <c r="F4" s="102"/>
      <c r="G4" s="103"/>
    </row>
    <row r="5" spans="1:7" x14ac:dyDescent="0.55000000000000004">
      <c r="A5" s="105" t="s">
        <v>81</v>
      </c>
      <c r="B5" s="103"/>
      <c r="C5" s="102"/>
      <c r="D5" s="102"/>
      <c r="E5" s="102"/>
      <c r="F5" s="103"/>
      <c r="G5" s="102"/>
    </row>
    <row r="6" spans="1:7" x14ac:dyDescent="0.55000000000000004">
      <c r="A6" s="105" t="s">
        <v>82</v>
      </c>
      <c r="B6" s="102"/>
      <c r="C6" s="102"/>
      <c r="D6" s="102"/>
      <c r="E6" s="103"/>
      <c r="F6" s="102"/>
      <c r="G6" s="103"/>
    </row>
  </sheetData>
  <mergeCells count="2">
    <mergeCell ref="B2:D2"/>
    <mergeCell ref="E2:G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5DA4-5BBC-4F88-AB5C-5E9A08D8CB1D}">
  <sheetPr>
    <pageSetUpPr fitToPage="1"/>
  </sheetPr>
  <dimension ref="A1:BC54"/>
  <sheetViews>
    <sheetView zoomScale="60" zoomScaleNormal="60" workbookViewId="0">
      <selection activeCell="L5" sqref="L5"/>
    </sheetView>
  </sheetViews>
  <sheetFormatPr defaultRowHeight="14.4" x14ac:dyDescent="0.55000000000000004"/>
  <cols>
    <col min="1" max="1" width="14.20703125" customWidth="1"/>
    <col min="12" max="12" width="13.1015625" customWidth="1"/>
    <col min="13" max="13" width="9.20703125" customWidth="1"/>
    <col min="23" max="23" width="8.83984375" style="27"/>
    <col min="25" max="25" width="8.89453125" style="19"/>
    <col min="38" max="38" width="8.89453125" style="18"/>
    <col min="51" max="51" width="8.83984375" style="27"/>
  </cols>
  <sheetData>
    <row r="1" spans="1:51" ht="31.8" x14ac:dyDescent="0.55000000000000004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AB1" s="109" t="s">
        <v>1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</row>
    <row r="2" spans="1:51" x14ac:dyDescent="0.55000000000000004">
      <c r="A2" s="3" t="s">
        <v>25</v>
      </c>
      <c r="B2" s="4" t="s">
        <v>6</v>
      </c>
      <c r="C2" s="4" t="s">
        <v>6</v>
      </c>
      <c r="D2" s="4" t="s">
        <v>6</v>
      </c>
      <c r="E2" s="5" t="s">
        <v>7</v>
      </c>
      <c r="F2" s="5" t="s">
        <v>7</v>
      </c>
      <c r="G2" s="5" t="s">
        <v>7</v>
      </c>
      <c r="H2" s="6" t="s">
        <v>8</v>
      </c>
      <c r="I2" s="6" t="s">
        <v>8</v>
      </c>
      <c r="J2" s="6" t="s">
        <v>8</v>
      </c>
      <c r="K2" s="20"/>
      <c r="L2" s="3" t="s">
        <v>25</v>
      </c>
      <c r="M2" s="4" t="s">
        <v>6</v>
      </c>
      <c r="N2" s="4" t="s">
        <v>6</v>
      </c>
      <c r="O2" s="4" t="s">
        <v>6</v>
      </c>
      <c r="P2" s="5" t="s">
        <v>7</v>
      </c>
      <c r="Q2" s="5" t="s">
        <v>7</v>
      </c>
      <c r="R2" s="5" t="s">
        <v>7</v>
      </c>
      <c r="S2" s="6" t="s">
        <v>8</v>
      </c>
      <c r="T2" s="6" t="s">
        <v>8</v>
      </c>
      <c r="U2" s="6" t="s">
        <v>8</v>
      </c>
      <c r="AB2" s="3" t="s">
        <v>25</v>
      </c>
      <c r="AC2" s="4" t="s">
        <v>6</v>
      </c>
      <c r="AD2" s="4" t="s">
        <v>6</v>
      </c>
      <c r="AE2" s="4" t="s">
        <v>6</v>
      </c>
      <c r="AF2" s="5" t="s">
        <v>7</v>
      </c>
      <c r="AG2" s="5" t="s">
        <v>7</v>
      </c>
      <c r="AH2" s="5" t="s">
        <v>7</v>
      </c>
      <c r="AI2" s="6" t="s">
        <v>8</v>
      </c>
      <c r="AJ2" s="6" t="s">
        <v>8</v>
      </c>
      <c r="AK2" s="6" t="s">
        <v>8</v>
      </c>
      <c r="AN2" s="3" t="s">
        <v>25</v>
      </c>
      <c r="AO2" s="4" t="s">
        <v>6</v>
      </c>
      <c r="AP2" s="4" t="s">
        <v>6</v>
      </c>
      <c r="AQ2" s="4" t="s">
        <v>6</v>
      </c>
      <c r="AR2" s="5" t="s">
        <v>7</v>
      </c>
      <c r="AS2" s="5" t="s">
        <v>7</v>
      </c>
      <c r="AT2" s="5" t="s">
        <v>7</v>
      </c>
      <c r="AU2" s="6" t="s">
        <v>8</v>
      </c>
      <c r="AV2" s="6" t="s">
        <v>8</v>
      </c>
      <c r="AW2" s="6" t="s">
        <v>8</v>
      </c>
    </row>
    <row r="3" spans="1:51" ht="15.3" x14ac:dyDescent="0.55000000000000004">
      <c r="A3" s="9" t="s">
        <v>9</v>
      </c>
      <c r="B3" s="10" t="s">
        <v>10</v>
      </c>
      <c r="C3" s="3" t="s">
        <v>11</v>
      </c>
      <c r="D3" s="11" t="s">
        <v>12</v>
      </c>
      <c r="E3" s="10" t="s">
        <v>10</v>
      </c>
      <c r="F3" s="3" t="s">
        <v>11</v>
      </c>
      <c r="G3" s="11" t="s">
        <v>12</v>
      </c>
      <c r="H3" s="10" t="s">
        <v>10</v>
      </c>
      <c r="I3" s="3" t="s">
        <v>11</v>
      </c>
      <c r="J3" s="11" t="s">
        <v>12</v>
      </c>
      <c r="K3" s="20"/>
      <c r="L3" s="9" t="s">
        <v>9</v>
      </c>
      <c r="M3" s="10" t="s">
        <v>10</v>
      </c>
      <c r="N3" s="3" t="s">
        <v>11</v>
      </c>
      <c r="O3" s="11" t="s">
        <v>12</v>
      </c>
      <c r="P3" s="10" t="s">
        <v>10</v>
      </c>
      <c r="Q3" s="3" t="s">
        <v>11</v>
      </c>
      <c r="R3" s="11" t="s">
        <v>12</v>
      </c>
      <c r="S3" s="10" t="s">
        <v>10</v>
      </c>
      <c r="T3" s="3" t="s">
        <v>11</v>
      </c>
      <c r="U3" s="11" t="s">
        <v>12</v>
      </c>
      <c r="AB3" s="9" t="s">
        <v>9</v>
      </c>
      <c r="AC3" s="10" t="s">
        <v>10</v>
      </c>
      <c r="AD3" s="3" t="s">
        <v>11</v>
      </c>
      <c r="AE3" s="11" t="s">
        <v>12</v>
      </c>
      <c r="AF3" s="10" t="s">
        <v>10</v>
      </c>
      <c r="AG3" s="3" t="s">
        <v>11</v>
      </c>
      <c r="AH3" s="11" t="s">
        <v>12</v>
      </c>
      <c r="AI3" s="10" t="s">
        <v>10</v>
      </c>
      <c r="AJ3" s="3" t="s">
        <v>11</v>
      </c>
      <c r="AK3" s="11" t="s">
        <v>12</v>
      </c>
      <c r="AN3" s="9" t="s">
        <v>9</v>
      </c>
      <c r="AO3" s="10" t="s">
        <v>10</v>
      </c>
      <c r="AP3" s="3" t="s">
        <v>11</v>
      </c>
      <c r="AQ3" s="11" t="s">
        <v>12</v>
      </c>
      <c r="AR3" s="10" t="s">
        <v>10</v>
      </c>
      <c r="AS3" s="3" t="s">
        <v>11</v>
      </c>
      <c r="AT3" s="11" t="s">
        <v>12</v>
      </c>
      <c r="AU3" s="10" t="s">
        <v>10</v>
      </c>
      <c r="AV3" s="3" t="s">
        <v>11</v>
      </c>
      <c r="AW3" s="11" t="s">
        <v>12</v>
      </c>
    </row>
    <row r="4" spans="1:51" x14ac:dyDescent="0.55000000000000004">
      <c r="A4" s="12" t="s">
        <v>13</v>
      </c>
      <c r="B4" s="13" t="s">
        <v>17</v>
      </c>
      <c r="C4" s="13" t="s">
        <v>17</v>
      </c>
      <c r="D4" s="13" t="s">
        <v>17</v>
      </c>
      <c r="E4" s="13" t="s">
        <v>17</v>
      </c>
      <c r="F4" s="13" t="s">
        <v>17</v>
      </c>
      <c r="G4" s="13" t="s">
        <v>17</v>
      </c>
      <c r="H4" s="13" t="s">
        <v>17</v>
      </c>
      <c r="I4" s="13" t="s">
        <v>17</v>
      </c>
      <c r="J4" s="13" t="s">
        <v>17</v>
      </c>
      <c r="K4" s="20"/>
      <c r="L4" s="12" t="s">
        <v>15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  <c r="T4" s="14" t="s">
        <v>18</v>
      </c>
      <c r="U4" s="14" t="s">
        <v>18</v>
      </c>
      <c r="AB4" s="12" t="s">
        <v>13</v>
      </c>
      <c r="AC4" s="13" t="s">
        <v>17</v>
      </c>
      <c r="AD4" s="13" t="s">
        <v>17</v>
      </c>
      <c r="AE4" s="13" t="s">
        <v>17</v>
      </c>
      <c r="AF4" s="13" t="s">
        <v>17</v>
      </c>
      <c r="AG4" s="13" t="s">
        <v>17</v>
      </c>
      <c r="AH4" s="13" t="s">
        <v>17</v>
      </c>
      <c r="AI4" s="13" t="s">
        <v>17</v>
      </c>
      <c r="AJ4" s="13" t="s">
        <v>17</v>
      </c>
      <c r="AK4" s="13" t="s">
        <v>17</v>
      </c>
      <c r="AN4" s="12" t="s">
        <v>15</v>
      </c>
      <c r="AO4" s="14" t="s">
        <v>18</v>
      </c>
      <c r="AP4" s="14" t="s">
        <v>18</v>
      </c>
      <c r="AQ4" s="14" t="s">
        <v>18</v>
      </c>
      <c r="AR4" s="14" t="s">
        <v>18</v>
      </c>
      <c r="AS4" s="14" t="s">
        <v>18</v>
      </c>
      <c r="AT4" s="14" t="s">
        <v>18</v>
      </c>
      <c r="AU4" s="14" t="s">
        <v>18</v>
      </c>
      <c r="AV4" s="14" t="s">
        <v>18</v>
      </c>
      <c r="AW4" s="14" t="s">
        <v>18</v>
      </c>
    </row>
    <row r="5" spans="1:51" x14ac:dyDescent="0.55000000000000004">
      <c r="A5" s="15">
        <v>1</v>
      </c>
      <c r="B5">
        <v>4.4000000000000004</v>
      </c>
      <c r="C5">
        <v>5</v>
      </c>
      <c r="D5">
        <v>4.5</v>
      </c>
      <c r="E5">
        <v>3.8</v>
      </c>
      <c r="F5">
        <v>5.6</v>
      </c>
      <c r="G5">
        <v>7.3</v>
      </c>
      <c r="H5">
        <v>4.8</v>
      </c>
      <c r="I5">
        <v>7</v>
      </c>
      <c r="J5">
        <v>6.8</v>
      </c>
      <c r="K5" s="20"/>
      <c r="L5" s="15">
        <v>1</v>
      </c>
      <c r="M5">
        <v>4.5999999999999996</v>
      </c>
      <c r="N5">
        <v>4.3</v>
      </c>
      <c r="O5">
        <v>4.5999999999999996</v>
      </c>
      <c r="P5">
        <v>4.5999999999999996</v>
      </c>
      <c r="Q5">
        <v>5.8</v>
      </c>
      <c r="R5">
        <v>7.1</v>
      </c>
      <c r="S5">
        <v>4.4000000000000004</v>
      </c>
      <c r="T5">
        <v>4.7</v>
      </c>
      <c r="U5">
        <v>6.5</v>
      </c>
      <c r="W5" s="28">
        <f>AVERAGE(B5:J5,M5:U5)</f>
        <v>5.322222222222222</v>
      </c>
      <c r="AB5" s="15" t="s">
        <v>36</v>
      </c>
      <c r="AC5">
        <v>3.5</v>
      </c>
      <c r="AD5">
        <v>4.0999999999999996</v>
      </c>
      <c r="AE5">
        <v>6.5</v>
      </c>
      <c r="AF5">
        <v>7.9</v>
      </c>
      <c r="AG5">
        <v>4.7</v>
      </c>
      <c r="AH5">
        <v>8.6</v>
      </c>
      <c r="AI5">
        <v>3.7</v>
      </c>
      <c r="AJ5">
        <v>7.9</v>
      </c>
      <c r="AK5">
        <v>9</v>
      </c>
      <c r="AN5" s="15" t="s">
        <v>36</v>
      </c>
      <c r="AO5">
        <v>3.1</v>
      </c>
      <c r="AP5">
        <v>4.8</v>
      </c>
      <c r="AQ5">
        <v>7</v>
      </c>
      <c r="AR5">
        <v>8.6</v>
      </c>
      <c r="AS5">
        <v>5</v>
      </c>
      <c r="AT5">
        <v>8.8000000000000007</v>
      </c>
      <c r="AU5">
        <v>7.3</v>
      </c>
      <c r="AV5">
        <v>8.6999999999999993</v>
      </c>
      <c r="AW5">
        <v>9.4</v>
      </c>
      <c r="AY5" s="28">
        <f>AVERAGE(AC5:AK5,AO5:AW5)</f>
        <v>6.5888888888888886</v>
      </c>
    </row>
    <row r="6" spans="1:51" x14ac:dyDescent="0.55000000000000004">
      <c r="A6" s="15">
        <v>2</v>
      </c>
      <c r="B6">
        <v>4.3</v>
      </c>
      <c r="C6">
        <v>3.4</v>
      </c>
      <c r="D6">
        <v>7.8</v>
      </c>
      <c r="E6">
        <v>4.5999999999999996</v>
      </c>
      <c r="F6">
        <v>5.8</v>
      </c>
      <c r="G6">
        <v>6.5</v>
      </c>
      <c r="H6">
        <v>2</v>
      </c>
      <c r="I6">
        <v>6.4</v>
      </c>
      <c r="J6">
        <v>9.8000000000000007</v>
      </c>
      <c r="K6" s="20"/>
      <c r="L6" s="15">
        <v>2</v>
      </c>
      <c r="M6">
        <v>5.3</v>
      </c>
      <c r="N6">
        <v>5.4</v>
      </c>
      <c r="O6">
        <v>5.7</v>
      </c>
      <c r="P6">
        <v>5.2</v>
      </c>
      <c r="Q6">
        <v>4.8</v>
      </c>
      <c r="R6">
        <v>5.9</v>
      </c>
      <c r="S6">
        <v>4.9000000000000004</v>
      </c>
      <c r="T6">
        <v>5.9</v>
      </c>
      <c r="U6">
        <v>6.6</v>
      </c>
      <c r="W6" s="28">
        <f t="shared" ref="W6:W16" si="0">AVERAGE(B6:J6,M6:U6)</f>
        <v>5.5722222222222229</v>
      </c>
      <c r="AB6" s="15" t="s">
        <v>26</v>
      </c>
      <c r="AC6">
        <v>3.6</v>
      </c>
      <c r="AD6">
        <v>5.5</v>
      </c>
      <c r="AE6">
        <v>5.2</v>
      </c>
      <c r="AF6">
        <v>5.0999999999999996</v>
      </c>
      <c r="AG6">
        <v>6</v>
      </c>
      <c r="AH6">
        <v>7.1</v>
      </c>
      <c r="AI6">
        <v>3.5</v>
      </c>
      <c r="AJ6">
        <v>4.4000000000000004</v>
      </c>
      <c r="AK6">
        <v>7.5</v>
      </c>
      <c r="AN6" s="15" t="s">
        <v>26</v>
      </c>
      <c r="AO6">
        <v>4.9000000000000004</v>
      </c>
      <c r="AP6">
        <v>5.0999999999999996</v>
      </c>
      <c r="AQ6">
        <v>5.3</v>
      </c>
      <c r="AR6">
        <v>4</v>
      </c>
      <c r="AS6">
        <v>5.0999999999999996</v>
      </c>
      <c r="AT6">
        <v>6.5</v>
      </c>
      <c r="AU6">
        <v>4.9000000000000004</v>
      </c>
      <c r="AV6">
        <v>5.3</v>
      </c>
      <c r="AW6">
        <v>6.9</v>
      </c>
      <c r="AY6" s="28">
        <f t="shared" ref="AY6:AY14" si="1">AVERAGE(AC6:AK6,AO6:AW6)</f>
        <v>5.3277777777777775</v>
      </c>
    </row>
    <row r="7" spans="1:51" x14ac:dyDescent="0.55000000000000004">
      <c r="A7" s="15">
        <v>3</v>
      </c>
      <c r="B7">
        <v>3.7</v>
      </c>
      <c r="C7">
        <v>5</v>
      </c>
      <c r="D7">
        <v>4.2</v>
      </c>
      <c r="E7">
        <v>4</v>
      </c>
      <c r="F7">
        <v>5.5</v>
      </c>
      <c r="G7">
        <v>8.6</v>
      </c>
      <c r="H7">
        <v>2.2000000000000002</v>
      </c>
      <c r="I7">
        <v>6.7</v>
      </c>
      <c r="J7">
        <v>9</v>
      </c>
      <c r="K7" s="20"/>
      <c r="L7" s="15">
        <v>3</v>
      </c>
      <c r="M7">
        <v>4.5</v>
      </c>
      <c r="N7">
        <v>6.4</v>
      </c>
      <c r="O7">
        <v>5.5</v>
      </c>
      <c r="P7">
        <v>3.3</v>
      </c>
      <c r="Q7">
        <v>4.8</v>
      </c>
      <c r="R7">
        <v>8.3000000000000007</v>
      </c>
      <c r="S7">
        <v>3.7</v>
      </c>
      <c r="T7">
        <v>7.1</v>
      </c>
      <c r="U7">
        <v>8.4</v>
      </c>
      <c r="W7" s="28">
        <f t="shared" si="0"/>
        <v>5.6055555555555561</v>
      </c>
      <c r="AB7" s="15" t="s">
        <v>27</v>
      </c>
      <c r="AC7">
        <v>1.5</v>
      </c>
      <c r="AD7">
        <v>4.7</v>
      </c>
      <c r="AE7">
        <v>6.2</v>
      </c>
      <c r="AF7">
        <v>5.0999999999999996</v>
      </c>
      <c r="AG7">
        <v>6.7</v>
      </c>
      <c r="AH7">
        <v>8.3000000000000007</v>
      </c>
      <c r="AI7">
        <v>5.0999999999999996</v>
      </c>
      <c r="AJ7">
        <v>5.2</v>
      </c>
      <c r="AK7">
        <v>7</v>
      </c>
      <c r="AN7" s="15" t="s">
        <v>27</v>
      </c>
      <c r="AO7">
        <v>3.3</v>
      </c>
      <c r="AP7">
        <v>4.9000000000000004</v>
      </c>
      <c r="AQ7">
        <v>6</v>
      </c>
      <c r="AR7">
        <v>5</v>
      </c>
      <c r="AS7">
        <v>6.8</v>
      </c>
      <c r="AT7">
        <v>8.4</v>
      </c>
      <c r="AU7">
        <v>5.2</v>
      </c>
      <c r="AV7">
        <v>5.5</v>
      </c>
      <c r="AW7">
        <v>7</v>
      </c>
      <c r="AY7" s="28">
        <f t="shared" si="1"/>
        <v>5.6611111111111114</v>
      </c>
    </row>
    <row r="8" spans="1:51" x14ac:dyDescent="0.55000000000000004">
      <c r="A8" s="15">
        <v>4</v>
      </c>
      <c r="B8">
        <v>5</v>
      </c>
      <c r="C8">
        <v>5.8</v>
      </c>
      <c r="D8">
        <v>6.3</v>
      </c>
      <c r="E8">
        <v>3.7</v>
      </c>
      <c r="F8">
        <v>4.7</v>
      </c>
      <c r="G8">
        <v>5.6</v>
      </c>
      <c r="H8">
        <v>4</v>
      </c>
      <c r="I8">
        <v>5.9</v>
      </c>
      <c r="J8">
        <v>6.3</v>
      </c>
      <c r="K8" s="20"/>
      <c r="L8" s="15">
        <v>4</v>
      </c>
      <c r="M8">
        <v>6.4</v>
      </c>
      <c r="N8">
        <v>5.9</v>
      </c>
      <c r="O8">
        <v>6.4</v>
      </c>
      <c r="P8">
        <v>4</v>
      </c>
      <c r="Q8">
        <v>5.8</v>
      </c>
      <c r="R8">
        <v>6.1</v>
      </c>
      <c r="S8">
        <v>3.7</v>
      </c>
      <c r="T8">
        <v>5</v>
      </c>
      <c r="U8">
        <v>5.8</v>
      </c>
      <c r="W8" s="28">
        <f t="shared" si="0"/>
        <v>5.3555555555555552</v>
      </c>
      <c r="AB8" s="15" t="s">
        <v>28</v>
      </c>
      <c r="AC8">
        <v>2.4</v>
      </c>
      <c r="AD8">
        <v>3.6</v>
      </c>
      <c r="AE8">
        <v>5.9</v>
      </c>
      <c r="AF8">
        <v>3.4</v>
      </c>
      <c r="AG8">
        <v>5.4</v>
      </c>
      <c r="AH8">
        <v>8.1</v>
      </c>
      <c r="AI8">
        <v>2.8</v>
      </c>
      <c r="AJ8">
        <v>6.4</v>
      </c>
      <c r="AK8">
        <v>10</v>
      </c>
      <c r="AN8" s="15" t="s">
        <v>28</v>
      </c>
      <c r="AO8">
        <v>3.5</v>
      </c>
      <c r="AP8">
        <v>3.7</v>
      </c>
      <c r="AQ8">
        <v>7.3</v>
      </c>
      <c r="AR8">
        <v>3.7</v>
      </c>
      <c r="AS8">
        <v>6.8</v>
      </c>
      <c r="AT8">
        <v>7.6</v>
      </c>
      <c r="AU8">
        <v>3.5</v>
      </c>
      <c r="AV8">
        <v>6.2</v>
      </c>
      <c r="AW8">
        <v>10</v>
      </c>
      <c r="AY8" s="28">
        <f t="shared" si="1"/>
        <v>5.572222222222222</v>
      </c>
    </row>
    <row r="9" spans="1:51" x14ac:dyDescent="0.55000000000000004">
      <c r="A9" s="15">
        <v>5</v>
      </c>
      <c r="B9">
        <v>3.8</v>
      </c>
      <c r="C9">
        <v>6.2</v>
      </c>
      <c r="D9">
        <v>8.4</v>
      </c>
      <c r="E9">
        <v>2.6</v>
      </c>
      <c r="F9">
        <v>5.8</v>
      </c>
      <c r="G9">
        <v>8.1999999999999993</v>
      </c>
      <c r="H9">
        <v>5.7</v>
      </c>
      <c r="I9">
        <v>7.9</v>
      </c>
      <c r="J9">
        <v>9.3000000000000007</v>
      </c>
      <c r="K9" s="20"/>
      <c r="L9" s="15">
        <v>5</v>
      </c>
      <c r="M9">
        <v>3.7</v>
      </c>
      <c r="N9">
        <v>6.8</v>
      </c>
      <c r="O9">
        <v>8.1999999999999993</v>
      </c>
      <c r="P9">
        <v>6</v>
      </c>
      <c r="Q9">
        <v>6.3</v>
      </c>
      <c r="R9">
        <v>7.1</v>
      </c>
      <c r="S9">
        <v>6.3</v>
      </c>
      <c r="T9">
        <v>7.8</v>
      </c>
      <c r="U9">
        <v>8.8000000000000007</v>
      </c>
      <c r="W9" s="28">
        <f t="shared" si="0"/>
        <v>6.6055555555555552</v>
      </c>
      <c r="AB9" s="15" t="s">
        <v>29</v>
      </c>
      <c r="AC9">
        <v>0.9</v>
      </c>
      <c r="AD9">
        <v>4.7</v>
      </c>
      <c r="AE9">
        <v>5.7</v>
      </c>
      <c r="AF9">
        <v>3</v>
      </c>
      <c r="AG9">
        <v>6.1</v>
      </c>
      <c r="AH9">
        <v>7.2</v>
      </c>
      <c r="AI9">
        <v>4.5999999999999996</v>
      </c>
      <c r="AJ9">
        <v>5.7</v>
      </c>
      <c r="AK9">
        <v>8.1999999999999993</v>
      </c>
      <c r="AN9" s="15" t="s">
        <v>29</v>
      </c>
      <c r="AO9">
        <v>4</v>
      </c>
      <c r="AP9">
        <v>5.3</v>
      </c>
      <c r="AQ9">
        <v>6.3</v>
      </c>
      <c r="AR9">
        <v>3.5</v>
      </c>
      <c r="AS9">
        <v>6.2</v>
      </c>
      <c r="AT9">
        <v>6.5</v>
      </c>
      <c r="AU9">
        <v>4.9000000000000004</v>
      </c>
      <c r="AV9">
        <v>6.9</v>
      </c>
      <c r="AW9">
        <v>9</v>
      </c>
      <c r="AY9" s="28">
        <f t="shared" si="1"/>
        <v>5.4833333333333334</v>
      </c>
    </row>
    <row r="10" spans="1:51" x14ac:dyDescent="0.55000000000000004">
      <c r="A10" s="15">
        <v>6</v>
      </c>
      <c r="B10">
        <v>3</v>
      </c>
      <c r="C10">
        <v>3.1</v>
      </c>
      <c r="D10">
        <v>7.8</v>
      </c>
      <c r="E10">
        <v>4.0999999999999996</v>
      </c>
      <c r="F10">
        <v>3.5</v>
      </c>
      <c r="G10">
        <v>7.9</v>
      </c>
      <c r="H10">
        <v>1.6</v>
      </c>
      <c r="I10">
        <v>8.6999999999999993</v>
      </c>
      <c r="J10">
        <v>8.6999999999999993</v>
      </c>
      <c r="K10" s="20"/>
      <c r="L10" s="15">
        <v>6</v>
      </c>
      <c r="M10">
        <v>5.6</v>
      </c>
      <c r="N10">
        <v>3</v>
      </c>
      <c r="O10">
        <v>5.3</v>
      </c>
      <c r="P10">
        <v>5.7</v>
      </c>
      <c r="Q10">
        <v>5.6</v>
      </c>
      <c r="R10">
        <v>6.6</v>
      </c>
      <c r="S10">
        <v>5.5</v>
      </c>
      <c r="T10">
        <v>5.5</v>
      </c>
      <c r="U10">
        <v>8.1999999999999993</v>
      </c>
      <c r="W10" s="28">
        <f t="shared" si="0"/>
        <v>5.5222222222222221</v>
      </c>
      <c r="AB10" s="15" t="s">
        <v>30</v>
      </c>
      <c r="AC10">
        <v>2.2000000000000002</v>
      </c>
      <c r="AD10">
        <v>2.6</v>
      </c>
      <c r="AE10">
        <v>2.2000000000000002</v>
      </c>
      <c r="AF10">
        <v>1.2</v>
      </c>
      <c r="AG10">
        <v>2.1</v>
      </c>
      <c r="AH10">
        <v>8.1</v>
      </c>
      <c r="AI10">
        <v>2.5</v>
      </c>
      <c r="AJ10">
        <v>5.5</v>
      </c>
      <c r="AK10">
        <v>6.3</v>
      </c>
      <c r="AN10" s="15" t="s">
        <v>30</v>
      </c>
      <c r="AO10">
        <v>1.5</v>
      </c>
      <c r="AP10">
        <v>2.4</v>
      </c>
      <c r="AQ10">
        <v>2.2000000000000002</v>
      </c>
      <c r="AR10">
        <v>1.3</v>
      </c>
      <c r="AS10">
        <v>2</v>
      </c>
      <c r="AT10">
        <v>8.1999999999999993</v>
      </c>
      <c r="AU10">
        <v>2</v>
      </c>
      <c r="AV10">
        <v>6.5</v>
      </c>
      <c r="AW10">
        <v>7</v>
      </c>
      <c r="AY10" s="28">
        <f t="shared" si="1"/>
        <v>3.6555555555555554</v>
      </c>
    </row>
    <row r="11" spans="1:51" x14ac:dyDescent="0.55000000000000004">
      <c r="A11" s="15">
        <v>7</v>
      </c>
      <c r="B11">
        <v>3.6</v>
      </c>
      <c r="C11">
        <v>4.2</v>
      </c>
      <c r="D11">
        <v>8.4</v>
      </c>
      <c r="E11">
        <v>2.5</v>
      </c>
      <c r="F11">
        <v>7.2</v>
      </c>
      <c r="G11">
        <v>8.6999999999999993</v>
      </c>
      <c r="H11">
        <v>6.9</v>
      </c>
      <c r="I11">
        <v>8</v>
      </c>
      <c r="J11">
        <v>9.3000000000000007</v>
      </c>
      <c r="K11" s="20"/>
      <c r="L11" s="15">
        <v>7</v>
      </c>
      <c r="M11">
        <v>2.5</v>
      </c>
      <c r="N11">
        <v>5.6</v>
      </c>
      <c r="O11">
        <v>5.3</v>
      </c>
      <c r="P11">
        <v>4.0999999999999996</v>
      </c>
      <c r="Q11">
        <v>5.0999999999999996</v>
      </c>
      <c r="R11">
        <v>7.7</v>
      </c>
      <c r="S11">
        <v>8</v>
      </c>
      <c r="T11">
        <v>9</v>
      </c>
      <c r="U11">
        <v>9.4</v>
      </c>
      <c r="W11" s="28">
        <f t="shared" si="0"/>
        <v>6.4166666666666661</v>
      </c>
      <c r="AB11" s="15" t="s">
        <v>31</v>
      </c>
      <c r="AC11">
        <v>5.3</v>
      </c>
      <c r="AD11">
        <v>6</v>
      </c>
      <c r="AE11">
        <v>4.9000000000000004</v>
      </c>
      <c r="AF11">
        <v>3.4</v>
      </c>
      <c r="AG11">
        <v>6.5</v>
      </c>
      <c r="AH11">
        <v>7.1</v>
      </c>
      <c r="AI11">
        <v>3.5</v>
      </c>
      <c r="AJ11">
        <v>7.3</v>
      </c>
      <c r="AK11">
        <v>9</v>
      </c>
      <c r="AN11" s="15" t="s">
        <v>31</v>
      </c>
      <c r="AO11">
        <v>3.3</v>
      </c>
      <c r="AP11">
        <v>5.4</v>
      </c>
      <c r="AQ11">
        <v>4.5999999999999996</v>
      </c>
      <c r="AR11">
        <v>3.5</v>
      </c>
      <c r="AS11">
        <v>6.6</v>
      </c>
      <c r="AT11">
        <v>7</v>
      </c>
      <c r="AU11">
        <v>4.3</v>
      </c>
      <c r="AV11">
        <v>7.2</v>
      </c>
      <c r="AW11">
        <v>8.6999999999999993</v>
      </c>
      <c r="AY11" s="28">
        <f t="shared" si="1"/>
        <v>5.7555555555555555</v>
      </c>
    </row>
    <row r="12" spans="1:51" x14ac:dyDescent="0.55000000000000004">
      <c r="A12" s="15">
        <v>8</v>
      </c>
      <c r="B12">
        <v>4.9000000000000004</v>
      </c>
      <c r="C12">
        <v>4.4000000000000004</v>
      </c>
      <c r="D12">
        <v>4</v>
      </c>
      <c r="E12">
        <v>3.5</v>
      </c>
      <c r="F12">
        <v>7</v>
      </c>
      <c r="G12">
        <v>7</v>
      </c>
      <c r="H12">
        <v>4.4000000000000004</v>
      </c>
      <c r="I12">
        <v>4.4000000000000004</v>
      </c>
      <c r="J12">
        <v>7</v>
      </c>
      <c r="K12" s="20"/>
      <c r="L12" s="15">
        <v>8</v>
      </c>
      <c r="M12">
        <v>4.5999999999999996</v>
      </c>
      <c r="N12">
        <v>4.8</v>
      </c>
      <c r="O12">
        <v>4.7</v>
      </c>
      <c r="P12">
        <v>3.1</v>
      </c>
      <c r="Q12">
        <v>4.7</v>
      </c>
      <c r="R12">
        <v>6.5</v>
      </c>
      <c r="S12">
        <v>4.3</v>
      </c>
      <c r="T12">
        <v>4.9000000000000004</v>
      </c>
      <c r="U12">
        <v>6.1</v>
      </c>
      <c r="W12" s="28">
        <f t="shared" si="0"/>
        <v>5.0166666666666666</v>
      </c>
      <c r="AB12" s="15" t="s">
        <v>32</v>
      </c>
      <c r="AC12">
        <v>3.2</v>
      </c>
      <c r="AD12">
        <v>5</v>
      </c>
      <c r="AE12">
        <v>5</v>
      </c>
      <c r="AF12">
        <v>2.4</v>
      </c>
      <c r="AG12">
        <v>3</v>
      </c>
      <c r="AH12">
        <v>6.3</v>
      </c>
      <c r="AI12">
        <v>3.1</v>
      </c>
      <c r="AJ12">
        <v>4.8</v>
      </c>
      <c r="AK12">
        <v>8.5</v>
      </c>
      <c r="AN12" s="15" t="s">
        <v>32</v>
      </c>
      <c r="AO12">
        <v>4.8</v>
      </c>
      <c r="AP12">
        <v>6.5</v>
      </c>
      <c r="AQ12">
        <v>6</v>
      </c>
      <c r="AR12">
        <v>4.0999999999999996</v>
      </c>
      <c r="AS12">
        <v>4.8</v>
      </c>
      <c r="AT12">
        <v>5.5</v>
      </c>
      <c r="AU12">
        <v>4.4000000000000004</v>
      </c>
      <c r="AV12">
        <v>4.5999999999999996</v>
      </c>
      <c r="AW12">
        <v>7.3</v>
      </c>
      <c r="AY12" s="28">
        <f t="shared" si="1"/>
        <v>4.9611111111111112</v>
      </c>
    </row>
    <row r="13" spans="1:51" x14ac:dyDescent="0.55000000000000004">
      <c r="A13" s="15">
        <v>9</v>
      </c>
      <c r="B13">
        <v>4.8</v>
      </c>
      <c r="C13">
        <v>4.5</v>
      </c>
      <c r="D13">
        <v>4.7</v>
      </c>
      <c r="E13">
        <v>2.4</v>
      </c>
      <c r="F13">
        <v>3.4</v>
      </c>
      <c r="G13">
        <v>8.1</v>
      </c>
      <c r="H13">
        <v>2.8</v>
      </c>
      <c r="I13">
        <v>7.3</v>
      </c>
      <c r="J13">
        <v>9.6999999999999993</v>
      </c>
      <c r="K13" s="20"/>
      <c r="L13" s="15">
        <v>9</v>
      </c>
      <c r="M13">
        <v>3</v>
      </c>
      <c r="N13">
        <v>5</v>
      </c>
      <c r="O13">
        <v>3.6</v>
      </c>
      <c r="P13">
        <v>3.7</v>
      </c>
      <c r="Q13">
        <v>6.7</v>
      </c>
      <c r="R13">
        <v>9.4</v>
      </c>
      <c r="S13">
        <v>4.4000000000000004</v>
      </c>
      <c r="T13">
        <v>9.1999999999999993</v>
      </c>
      <c r="U13">
        <v>9.9</v>
      </c>
      <c r="W13" s="28">
        <f t="shared" si="0"/>
        <v>5.7000000000000011</v>
      </c>
      <c r="AB13" s="15" t="s">
        <v>33</v>
      </c>
      <c r="AC13">
        <v>3.6</v>
      </c>
      <c r="AD13">
        <v>4.0999999999999996</v>
      </c>
      <c r="AE13">
        <v>5.5</v>
      </c>
      <c r="AF13">
        <v>8</v>
      </c>
      <c r="AG13">
        <v>8.1999999999999993</v>
      </c>
      <c r="AH13">
        <v>8.3000000000000007</v>
      </c>
      <c r="AI13">
        <v>2.2999999999999998</v>
      </c>
      <c r="AJ13">
        <v>5.3</v>
      </c>
      <c r="AK13">
        <v>7.6</v>
      </c>
      <c r="AN13" s="15" t="s">
        <v>33</v>
      </c>
      <c r="AO13">
        <v>4.8</v>
      </c>
      <c r="AP13">
        <v>3</v>
      </c>
      <c r="AQ13">
        <v>5.8</v>
      </c>
      <c r="AR13">
        <v>6.6</v>
      </c>
      <c r="AS13">
        <v>6.2</v>
      </c>
      <c r="AT13">
        <v>7.6</v>
      </c>
      <c r="AU13">
        <v>3.5</v>
      </c>
      <c r="AV13">
        <v>4.4000000000000004</v>
      </c>
      <c r="AW13">
        <v>7.1</v>
      </c>
      <c r="AY13" s="28">
        <f t="shared" si="1"/>
        <v>5.6611111111111105</v>
      </c>
    </row>
    <row r="14" spans="1:51" x14ac:dyDescent="0.55000000000000004">
      <c r="A14" s="15">
        <v>10</v>
      </c>
      <c r="B14">
        <v>4.7</v>
      </c>
      <c r="C14">
        <v>5</v>
      </c>
      <c r="D14">
        <v>5.3</v>
      </c>
      <c r="E14">
        <v>2.6</v>
      </c>
      <c r="F14">
        <v>4.5999999999999996</v>
      </c>
      <c r="G14">
        <v>8</v>
      </c>
      <c r="H14">
        <v>2.9</v>
      </c>
      <c r="I14">
        <v>5</v>
      </c>
      <c r="J14">
        <v>10</v>
      </c>
      <c r="K14" s="20"/>
      <c r="L14" s="15">
        <v>10</v>
      </c>
      <c r="M14">
        <v>5</v>
      </c>
      <c r="N14">
        <v>5.7</v>
      </c>
      <c r="O14">
        <v>4.5999999999999996</v>
      </c>
      <c r="P14">
        <v>4.7</v>
      </c>
      <c r="Q14">
        <v>5.0999999999999996</v>
      </c>
      <c r="R14">
        <v>6.8</v>
      </c>
      <c r="S14">
        <v>5.2</v>
      </c>
      <c r="T14">
        <v>6.3</v>
      </c>
      <c r="U14">
        <v>9</v>
      </c>
      <c r="W14" s="28">
        <f t="shared" si="0"/>
        <v>5.583333333333333</v>
      </c>
      <c r="AB14" s="15" t="s">
        <v>34</v>
      </c>
      <c r="AC14">
        <v>3.7</v>
      </c>
      <c r="AD14">
        <v>5</v>
      </c>
      <c r="AE14">
        <v>5.9</v>
      </c>
      <c r="AF14">
        <v>7.2</v>
      </c>
      <c r="AG14">
        <v>7.6</v>
      </c>
      <c r="AH14">
        <v>8.4</v>
      </c>
      <c r="AI14">
        <v>2.1</v>
      </c>
      <c r="AJ14">
        <v>7.8</v>
      </c>
      <c r="AK14">
        <v>9.8000000000000007</v>
      </c>
      <c r="AN14" s="15" t="s">
        <v>34</v>
      </c>
      <c r="AO14">
        <v>2.7</v>
      </c>
      <c r="AP14">
        <v>5.5</v>
      </c>
      <c r="AQ14">
        <v>6.4</v>
      </c>
      <c r="AR14">
        <v>4.8</v>
      </c>
      <c r="AS14">
        <v>6.7</v>
      </c>
      <c r="AT14">
        <v>8.1</v>
      </c>
      <c r="AU14">
        <v>0.9</v>
      </c>
      <c r="AV14">
        <v>6.2</v>
      </c>
      <c r="AW14">
        <v>9.4</v>
      </c>
      <c r="AY14" s="28">
        <f t="shared" si="1"/>
        <v>6.011111111111112</v>
      </c>
    </row>
    <row r="15" spans="1:51" x14ac:dyDescent="0.55000000000000004">
      <c r="A15" s="15">
        <v>11</v>
      </c>
      <c r="B15">
        <v>0.8</v>
      </c>
      <c r="C15">
        <v>0.6</v>
      </c>
      <c r="D15">
        <v>5.7</v>
      </c>
      <c r="E15">
        <v>4</v>
      </c>
      <c r="F15">
        <v>7</v>
      </c>
      <c r="G15">
        <v>7.5</v>
      </c>
      <c r="H15">
        <v>2.5</v>
      </c>
      <c r="I15">
        <v>7.4</v>
      </c>
      <c r="J15">
        <v>9.6</v>
      </c>
      <c r="K15" s="20"/>
      <c r="L15" s="15">
        <v>11</v>
      </c>
      <c r="M15">
        <v>0.5</v>
      </c>
      <c r="N15">
        <v>0.1</v>
      </c>
      <c r="O15">
        <v>5.2</v>
      </c>
      <c r="P15">
        <v>4.8</v>
      </c>
      <c r="Q15">
        <v>7.6</v>
      </c>
      <c r="R15">
        <v>6.1</v>
      </c>
      <c r="S15">
        <v>3.2</v>
      </c>
      <c r="T15">
        <v>8.1999999999999993</v>
      </c>
      <c r="U15">
        <v>8.6</v>
      </c>
      <c r="W15" s="28">
        <f t="shared" si="0"/>
        <v>4.9666666666666668</v>
      </c>
      <c r="AB15" s="15" t="s">
        <v>35</v>
      </c>
      <c r="AC15">
        <v>3</v>
      </c>
      <c r="AD15">
        <v>6.1</v>
      </c>
      <c r="AE15">
        <v>7.3</v>
      </c>
      <c r="AF15">
        <v>4.5</v>
      </c>
      <c r="AG15">
        <v>7.4</v>
      </c>
      <c r="AH15">
        <v>9.6</v>
      </c>
      <c r="AI15">
        <v>5</v>
      </c>
      <c r="AJ15">
        <v>7.1</v>
      </c>
      <c r="AK15">
        <v>9.6999999999999993</v>
      </c>
      <c r="AN15" s="15" t="s">
        <v>35</v>
      </c>
      <c r="AO15">
        <v>3.9</v>
      </c>
      <c r="AP15">
        <v>6.5</v>
      </c>
      <c r="AQ15">
        <v>7.2</v>
      </c>
      <c r="AR15">
        <v>4.4000000000000004</v>
      </c>
      <c r="AS15">
        <v>7.5</v>
      </c>
      <c r="AT15">
        <v>9.6</v>
      </c>
      <c r="AU15">
        <v>5</v>
      </c>
      <c r="AV15">
        <v>7.4</v>
      </c>
      <c r="AW15">
        <v>9.5</v>
      </c>
      <c r="AY15" s="28">
        <f>AVERAGE(AC15:AK15,AO15:AW15)</f>
        <v>6.7055555555555557</v>
      </c>
    </row>
    <row r="16" spans="1:51" x14ac:dyDescent="0.55000000000000004">
      <c r="A16" s="15">
        <v>12</v>
      </c>
      <c r="B16">
        <v>3.1</v>
      </c>
      <c r="C16">
        <v>5.4</v>
      </c>
      <c r="D16">
        <v>7.3</v>
      </c>
      <c r="E16">
        <v>7.8</v>
      </c>
      <c r="F16">
        <v>7.3</v>
      </c>
      <c r="G16">
        <v>9.4</v>
      </c>
      <c r="H16">
        <v>9.1</v>
      </c>
      <c r="I16">
        <v>9.6</v>
      </c>
      <c r="J16">
        <v>9.8000000000000007</v>
      </c>
      <c r="K16" s="20"/>
      <c r="L16" s="15">
        <v>12</v>
      </c>
      <c r="M16">
        <v>6.2</v>
      </c>
      <c r="N16">
        <v>7.5</v>
      </c>
      <c r="O16">
        <v>7.7</v>
      </c>
      <c r="P16">
        <v>5.5</v>
      </c>
      <c r="Q16">
        <v>7.1</v>
      </c>
      <c r="R16">
        <v>9.1</v>
      </c>
      <c r="S16">
        <v>9</v>
      </c>
      <c r="T16">
        <v>7.9</v>
      </c>
      <c r="U16">
        <v>9.6</v>
      </c>
      <c r="W16" s="28">
        <f t="shared" si="0"/>
        <v>7.6888888888888891</v>
      </c>
      <c r="AY16" s="28"/>
    </row>
    <row r="17" spans="1:54" x14ac:dyDescent="0.55000000000000004">
      <c r="K17" s="20"/>
    </row>
    <row r="18" spans="1:54" x14ac:dyDescent="0.55000000000000004">
      <c r="K18" s="20"/>
    </row>
    <row r="19" spans="1:54" x14ac:dyDescent="0.55000000000000004">
      <c r="K19" s="20"/>
      <c r="BB19" s="14"/>
    </row>
    <row r="20" spans="1:54" x14ac:dyDescent="0.55000000000000004">
      <c r="A20" s="3" t="s">
        <v>25</v>
      </c>
      <c r="B20" s="4" t="s">
        <v>6</v>
      </c>
      <c r="C20" s="4" t="s">
        <v>6</v>
      </c>
      <c r="D20" s="4" t="s">
        <v>6</v>
      </c>
      <c r="E20" s="5" t="s">
        <v>7</v>
      </c>
      <c r="F20" s="5" t="s">
        <v>7</v>
      </c>
      <c r="G20" s="5" t="s">
        <v>7</v>
      </c>
      <c r="H20" s="6" t="s">
        <v>8</v>
      </c>
      <c r="I20" s="6" t="s">
        <v>8</v>
      </c>
      <c r="J20" s="6" t="s">
        <v>8</v>
      </c>
      <c r="K20" s="20"/>
      <c r="L20" s="3" t="s">
        <v>25</v>
      </c>
      <c r="M20" s="4" t="s">
        <v>6</v>
      </c>
      <c r="N20" s="4" t="s">
        <v>6</v>
      </c>
      <c r="O20" s="4" t="s">
        <v>6</v>
      </c>
      <c r="P20" s="5" t="s">
        <v>7</v>
      </c>
      <c r="Q20" s="5" t="s">
        <v>7</v>
      </c>
      <c r="R20" s="5" t="s">
        <v>7</v>
      </c>
      <c r="S20" s="6" t="s">
        <v>8</v>
      </c>
      <c r="T20" s="6" t="s">
        <v>8</v>
      </c>
      <c r="U20" s="6" t="s">
        <v>8</v>
      </c>
      <c r="AB20" s="3" t="s">
        <v>25</v>
      </c>
      <c r="AC20" s="4" t="s">
        <v>6</v>
      </c>
      <c r="AD20" s="4" t="s">
        <v>6</v>
      </c>
      <c r="AE20" s="4" t="s">
        <v>6</v>
      </c>
      <c r="AF20" s="5" t="s">
        <v>7</v>
      </c>
      <c r="AG20" s="5" t="s">
        <v>7</v>
      </c>
      <c r="AH20" s="5" t="s">
        <v>7</v>
      </c>
      <c r="AI20" s="6" t="s">
        <v>8</v>
      </c>
      <c r="AJ20" s="6" t="s">
        <v>8</v>
      </c>
      <c r="AK20" s="6" t="s">
        <v>8</v>
      </c>
      <c r="AN20" s="3" t="s">
        <v>25</v>
      </c>
      <c r="AO20" s="4" t="s">
        <v>6</v>
      </c>
      <c r="AP20" s="4" t="s">
        <v>6</v>
      </c>
      <c r="AQ20" s="4" t="s">
        <v>6</v>
      </c>
      <c r="AR20" s="5" t="s">
        <v>7</v>
      </c>
      <c r="AS20" s="5" t="s">
        <v>7</v>
      </c>
      <c r="AT20" s="5" t="s">
        <v>7</v>
      </c>
      <c r="AU20" s="6" t="s">
        <v>8</v>
      </c>
      <c r="AV20" s="6" t="s">
        <v>8</v>
      </c>
      <c r="AW20" s="6" t="s">
        <v>8</v>
      </c>
      <c r="BB20" s="14"/>
    </row>
    <row r="21" spans="1:54" ht="15.3" x14ac:dyDescent="0.55000000000000004">
      <c r="A21" s="16" t="s">
        <v>19</v>
      </c>
      <c r="B21" s="10" t="s">
        <v>10</v>
      </c>
      <c r="C21" s="3" t="s">
        <v>11</v>
      </c>
      <c r="D21" s="11" t="s">
        <v>12</v>
      </c>
      <c r="E21" s="10" t="s">
        <v>10</v>
      </c>
      <c r="F21" s="3" t="s">
        <v>11</v>
      </c>
      <c r="G21" s="11" t="s">
        <v>12</v>
      </c>
      <c r="H21" s="10" t="s">
        <v>10</v>
      </c>
      <c r="I21" s="3" t="s">
        <v>11</v>
      </c>
      <c r="J21" s="11" t="s">
        <v>12</v>
      </c>
      <c r="K21" s="20"/>
      <c r="L21" s="16" t="s">
        <v>19</v>
      </c>
      <c r="M21" s="10" t="s">
        <v>10</v>
      </c>
      <c r="N21" s="3" t="s">
        <v>11</v>
      </c>
      <c r="O21" s="11" t="s">
        <v>12</v>
      </c>
      <c r="P21" s="10" t="s">
        <v>10</v>
      </c>
      <c r="Q21" s="3" t="s">
        <v>11</v>
      </c>
      <c r="R21" s="11" t="s">
        <v>12</v>
      </c>
      <c r="S21" s="10" t="s">
        <v>10</v>
      </c>
      <c r="T21" s="3" t="s">
        <v>11</v>
      </c>
      <c r="U21" s="11" t="s">
        <v>12</v>
      </c>
      <c r="AB21" s="16" t="s">
        <v>19</v>
      </c>
      <c r="AC21" s="10" t="s">
        <v>10</v>
      </c>
      <c r="AD21" s="3" t="s">
        <v>11</v>
      </c>
      <c r="AE21" s="11" t="s">
        <v>12</v>
      </c>
      <c r="AF21" s="10" t="s">
        <v>10</v>
      </c>
      <c r="AG21" s="3" t="s">
        <v>11</v>
      </c>
      <c r="AH21" s="11" t="s">
        <v>12</v>
      </c>
      <c r="AI21" s="10" t="s">
        <v>10</v>
      </c>
      <c r="AJ21" s="3" t="s">
        <v>11</v>
      </c>
      <c r="AK21" s="11" t="s">
        <v>12</v>
      </c>
      <c r="AN21" s="16" t="s">
        <v>19</v>
      </c>
      <c r="AO21" s="10" t="s">
        <v>10</v>
      </c>
      <c r="AP21" s="3" t="s">
        <v>11</v>
      </c>
      <c r="AQ21" s="11" t="s">
        <v>12</v>
      </c>
      <c r="AR21" s="10" t="s">
        <v>10</v>
      </c>
      <c r="AS21" s="3" t="s">
        <v>11</v>
      </c>
      <c r="AT21" s="11" t="s">
        <v>12</v>
      </c>
      <c r="AU21" s="10" t="s">
        <v>10</v>
      </c>
      <c r="AV21" s="3" t="s">
        <v>11</v>
      </c>
      <c r="AW21" s="11" t="s">
        <v>12</v>
      </c>
      <c r="BB21" s="14"/>
    </row>
    <row r="22" spans="1:54" x14ac:dyDescent="0.55000000000000004">
      <c r="A22" s="12" t="s">
        <v>13</v>
      </c>
      <c r="B22" s="13" t="s">
        <v>17</v>
      </c>
      <c r="C22" s="13" t="s">
        <v>17</v>
      </c>
      <c r="D22" s="13" t="s">
        <v>17</v>
      </c>
      <c r="E22" s="13" t="s">
        <v>17</v>
      </c>
      <c r="F22" s="13" t="s">
        <v>17</v>
      </c>
      <c r="G22" s="13" t="s">
        <v>17</v>
      </c>
      <c r="H22" s="13" t="s">
        <v>17</v>
      </c>
      <c r="I22" s="13" t="s">
        <v>17</v>
      </c>
      <c r="J22" s="13" t="s">
        <v>17</v>
      </c>
      <c r="K22" s="20"/>
      <c r="L22" s="12" t="s">
        <v>15</v>
      </c>
      <c r="M22" s="14" t="s">
        <v>18</v>
      </c>
      <c r="N22" s="14" t="s">
        <v>18</v>
      </c>
      <c r="O22" s="14" t="s">
        <v>18</v>
      </c>
      <c r="P22" s="14" t="s">
        <v>18</v>
      </c>
      <c r="Q22" s="14" t="s">
        <v>18</v>
      </c>
      <c r="R22" s="14" t="s">
        <v>18</v>
      </c>
      <c r="S22" s="14" t="s">
        <v>18</v>
      </c>
      <c r="T22" s="14" t="s">
        <v>18</v>
      </c>
      <c r="U22" s="14" t="s">
        <v>18</v>
      </c>
      <c r="W22" s="28" t="e">
        <f>AVERAGE(B22:J22,M22:U22)</f>
        <v>#DIV/0!</v>
      </c>
      <c r="AB22" s="12" t="s">
        <v>13</v>
      </c>
      <c r="AC22" s="13" t="s">
        <v>17</v>
      </c>
      <c r="AD22" s="13" t="s">
        <v>17</v>
      </c>
      <c r="AE22" s="13" t="s">
        <v>17</v>
      </c>
      <c r="AF22" s="13" t="s">
        <v>17</v>
      </c>
      <c r="AG22" s="13" t="s">
        <v>17</v>
      </c>
      <c r="AH22" s="13" t="s">
        <v>17</v>
      </c>
      <c r="AI22" s="13" t="s">
        <v>17</v>
      </c>
      <c r="AJ22" s="13" t="s">
        <v>17</v>
      </c>
      <c r="AK22" s="13" t="s">
        <v>17</v>
      </c>
      <c r="AN22" s="12" t="s">
        <v>15</v>
      </c>
      <c r="AO22" s="14" t="s">
        <v>18</v>
      </c>
      <c r="AP22" s="14" t="s">
        <v>18</v>
      </c>
      <c r="AQ22" s="14" t="s">
        <v>18</v>
      </c>
      <c r="AR22" s="14" t="s">
        <v>18</v>
      </c>
      <c r="AS22" s="14" t="s">
        <v>18</v>
      </c>
      <c r="AT22" s="14" t="s">
        <v>18</v>
      </c>
      <c r="AU22" s="14" t="s">
        <v>18</v>
      </c>
      <c r="AV22" s="14" t="s">
        <v>18</v>
      </c>
      <c r="AW22" s="14" t="s">
        <v>18</v>
      </c>
      <c r="AY22" s="28" t="e">
        <f>AVERAGE(AC22:AK22,AO22:AW22)</f>
        <v>#DIV/0!</v>
      </c>
    </row>
    <row r="23" spans="1:54" x14ac:dyDescent="0.55000000000000004">
      <c r="A23" s="15">
        <v>1</v>
      </c>
      <c r="B23">
        <v>4.7</v>
      </c>
      <c r="C23">
        <v>5.7</v>
      </c>
      <c r="D23">
        <v>4.2</v>
      </c>
      <c r="E23">
        <v>4.2</v>
      </c>
      <c r="F23">
        <v>5.5</v>
      </c>
      <c r="G23">
        <v>6.5</v>
      </c>
      <c r="H23">
        <v>4.5</v>
      </c>
      <c r="I23">
        <v>5.4</v>
      </c>
      <c r="J23">
        <v>6.5</v>
      </c>
      <c r="K23" s="20"/>
      <c r="L23" s="15">
        <v>1</v>
      </c>
      <c r="M23">
        <v>5.4</v>
      </c>
      <c r="N23">
        <v>6.3</v>
      </c>
      <c r="O23">
        <v>5.8</v>
      </c>
      <c r="P23">
        <v>4.5</v>
      </c>
      <c r="Q23">
        <v>6</v>
      </c>
      <c r="R23">
        <v>7.1</v>
      </c>
      <c r="S23">
        <v>5.2</v>
      </c>
      <c r="T23">
        <v>5.9</v>
      </c>
      <c r="U23">
        <v>7.2</v>
      </c>
      <c r="W23" s="28">
        <f t="shared" ref="W23:W34" si="2">AVERAGE(B23:J23,M23:U23)</f>
        <v>5.5888888888888886</v>
      </c>
      <c r="AB23" s="15" t="s">
        <v>36</v>
      </c>
      <c r="AC23">
        <v>5.2</v>
      </c>
      <c r="AD23">
        <v>7</v>
      </c>
      <c r="AE23">
        <v>8.1999999999999993</v>
      </c>
      <c r="AF23">
        <v>4.9000000000000004</v>
      </c>
      <c r="AG23">
        <v>8.5</v>
      </c>
      <c r="AH23">
        <v>8.8000000000000007</v>
      </c>
      <c r="AI23">
        <v>5.0999999999999996</v>
      </c>
      <c r="AJ23">
        <v>7.9</v>
      </c>
      <c r="AK23">
        <v>8.5</v>
      </c>
      <c r="AN23" s="15" t="s">
        <v>36</v>
      </c>
      <c r="AO23">
        <v>5.3</v>
      </c>
      <c r="AP23">
        <v>8.9</v>
      </c>
      <c r="AQ23">
        <v>8.4</v>
      </c>
      <c r="AR23">
        <v>5.0999999999999996</v>
      </c>
      <c r="AS23">
        <v>9</v>
      </c>
      <c r="AT23">
        <v>9.1999999999999993</v>
      </c>
      <c r="AU23">
        <v>5.6</v>
      </c>
      <c r="AV23">
        <v>8.1999999999999993</v>
      </c>
      <c r="AW23">
        <v>8.6</v>
      </c>
      <c r="AY23" s="28">
        <f t="shared" ref="AY23:AY33" si="3">AVERAGE(AC23:AK23,AO23:AW23)</f>
        <v>7.3555555555555561</v>
      </c>
    </row>
    <row r="24" spans="1:54" x14ac:dyDescent="0.55000000000000004">
      <c r="A24" s="15">
        <v>2</v>
      </c>
      <c r="B24">
        <v>3.4</v>
      </c>
      <c r="C24">
        <v>6.3</v>
      </c>
      <c r="D24">
        <v>8.3000000000000007</v>
      </c>
      <c r="E24">
        <v>4.5</v>
      </c>
      <c r="F24">
        <v>6.3</v>
      </c>
      <c r="G24">
        <v>9.5</v>
      </c>
      <c r="H24">
        <v>5.6</v>
      </c>
      <c r="I24">
        <v>7</v>
      </c>
      <c r="J24">
        <v>9.3000000000000007</v>
      </c>
      <c r="K24" s="20"/>
      <c r="L24" s="15">
        <v>2</v>
      </c>
      <c r="M24">
        <v>3.9</v>
      </c>
      <c r="N24">
        <v>5.5</v>
      </c>
      <c r="O24">
        <v>9.1999999999999993</v>
      </c>
      <c r="P24">
        <v>4.9000000000000004</v>
      </c>
      <c r="Q24">
        <v>4.8</v>
      </c>
      <c r="R24">
        <v>7.7</v>
      </c>
      <c r="S24">
        <v>5.2</v>
      </c>
      <c r="T24">
        <v>8.6999999999999993</v>
      </c>
      <c r="U24">
        <v>9.5</v>
      </c>
      <c r="W24" s="28">
        <f t="shared" si="2"/>
        <v>6.6444444444444457</v>
      </c>
      <c r="AB24" s="15" t="s">
        <v>26</v>
      </c>
      <c r="AC24">
        <v>3.3</v>
      </c>
      <c r="AD24">
        <v>4.5999999999999996</v>
      </c>
      <c r="AE24">
        <v>2.5</v>
      </c>
      <c r="AF24">
        <v>4.3</v>
      </c>
      <c r="AG24">
        <v>6.4</v>
      </c>
      <c r="AH24">
        <v>6.9</v>
      </c>
      <c r="AI24">
        <v>4.4000000000000004</v>
      </c>
      <c r="AJ24">
        <v>6.5</v>
      </c>
      <c r="AK24">
        <v>8</v>
      </c>
      <c r="AN24" s="15" t="s">
        <v>26</v>
      </c>
      <c r="AO24">
        <v>4.9000000000000004</v>
      </c>
      <c r="AP24">
        <v>6.1</v>
      </c>
      <c r="AQ24">
        <v>5</v>
      </c>
      <c r="AR24">
        <v>4.5999999999999996</v>
      </c>
      <c r="AS24">
        <v>6.6</v>
      </c>
      <c r="AT24">
        <v>7.1</v>
      </c>
      <c r="AU24">
        <v>4.4000000000000004</v>
      </c>
      <c r="AV24">
        <v>7.4</v>
      </c>
      <c r="AW24">
        <v>7.9</v>
      </c>
      <c r="AY24" s="28">
        <f t="shared" si="3"/>
        <v>5.6055555555555561</v>
      </c>
    </row>
    <row r="25" spans="1:54" x14ac:dyDescent="0.55000000000000004">
      <c r="A25" s="15">
        <v>3</v>
      </c>
      <c r="B25">
        <v>4.4000000000000004</v>
      </c>
      <c r="C25">
        <v>4.8</v>
      </c>
      <c r="D25">
        <v>5.6</v>
      </c>
      <c r="E25">
        <v>5.2</v>
      </c>
      <c r="F25">
        <v>6.8</v>
      </c>
      <c r="G25">
        <v>7.9</v>
      </c>
      <c r="H25">
        <v>6.1</v>
      </c>
      <c r="I25">
        <v>8.1999999999999993</v>
      </c>
      <c r="J25">
        <v>9.5</v>
      </c>
      <c r="K25" s="20"/>
      <c r="L25" s="15">
        <v>3</v>
      </c>
      <c r="M25">
        <v>6.5</v>
      </c>
      <c r="N25">
        <v>5</v>
      </c>
      <c r="O25">
        <v>5</v>
      </c>
      <c r="P25">
        <v>4.4000000000000004</v>
      </c>
      <c r="Q25">
        <v>6.8</v>
      </c>
      <c r="R25">
        <v>7.5</v>
      </c>
      <c r="S25">
        <v>7.2</v>
      </c>
      <c r="T25">
        <v>7.4</v>
      </c>
      <c r="U25">
        <v>9.3000000000000007</v>
      </c>
      <c r="W25" s="28">
        <f t="shared" si="2"/>
        <v>6.5333333333333341</v>
      </c>
      <c r="AB25" s="15" t="s">
        <v>27</v>
      </c>
      <c r="AC25">
        <v>4.4000000000000004</v>
      </c>
      <c r="AD25">
        <v>5.5</v>
      </c>
      <c r="AE25">
        <v>6.6</v>
      </c>
      <c r="AF25">
        <v>5.2</v>
      </c>
      <c r="AG25">
        <v>6.6</v>
      </c>
      <c r="AH25">
        <v>6.8</v>
      </c>
      <c r="AI25">
        <v>5</v>
      </c>
      <c r="AJ25">
        <v>6.2</v>
      </c>
      <c r="AK25">
        <v>6.9</v>
      </c>
      <c r="AN25" s="15" t="s">
        <v>27</v>
      </c>
      <c r="AO25">
        <v>4.5</v>
      </c>
      <c r="AP25">
        <v>5.6</v>
      </c>
      <c r="AQ25">
        <v>6.8</v>
      </c>
      <c r="AR25">
        <v>5</v>
      </c>
      <c r="AS25">
        <v>6.6</v>
      </c>
      <c r="AT25">
        <v>7</v>
      </c>
      <c r="AU25">
        <v>4.5999999999999996</v>
      </c>
      <c r="AV25">
        <v>6.3</v>
      </c>
      <c r="AW25">
        <v>6.7</v>
      </c>
      <c r="AY25" s="28">
        <f t="shared" si="3"/>
        <v>5.905555555555555</v>
      </c>
    </row>
    <row r="26" spans="1:54" x14ac:dyDescent="0.55000000000000004">
      <c r="A26" s="15">
        <v>4</v>
      </c>
      <c r="B26">
        <v>5.4</v>
      </c>
      <c r="C26">
        <v>5.6</v>
      </c>
      <c r="D26">
        <v>6.2</v>
      </c>
      <c r="E26">
        <v>3.5</v>
      </c>
      <c r="F26">
        <v>6.3</v>
      </c>
      <c r="G26">
        <v>5.5</v>
      </c>
      <c r="H26">
        <v>5.4</v>
      </c>
      <c r="I26">
        <v>5.8</v>
      </c>
      <c r="J26">
        <v>5.9</v>
      </c>
      <c r="K26" s="20"/>
      <c r="L26" s="15">
        <v>4</v>
      </c>
      <c r="M26">
        <v>4.8</v>
      </c>
      <c r="N26">
        <v>5</v>
      </c>
      <c r="O26">
        <v>7.1</v>
      </c>
      <c r="P26">
        <v>2.9</v>
      </c>
      <c r="Q26">
        <v>4.9000000000000004</v>
      </c>
      <c r="R26">
        <v>6.5</v>
      </c>
      <c r="S26">
        <v>4.8</v>
      </c>
      <c r="T26">
        <v>5.7</v>
      </c>
      <c r="U26">
        <v>7.4</v>
      </c>
      <c r="W26" s="28">
        <f t="shared" si="2"/>
        <v>5.4833333333333334</v>
      </c>
      <c r="AB26" s="15" t="s">
        <v>28</v>
      </c>
      <c r="AC26">
        <v>2.2999999999999998</v>
      </c>
      <c r="AD26">
        <v>6.5</v>
      </c>
      <c r="AE26">
        <v>6.5</v>
      </c>
      <c r="AF26">
        <v>4.7</v>
      </c>
      <c r="AG26">
        <v>7.1</v>
      </c>
      <c r="AH26">
        <v>7.8</v>
      </c>
      <c r="AI26">
        <v>4.8</v>
      </c>
      <c r="AJ26">
        <v>7</v>
      </c>
      <c r="AK26">
        <v>9.1</v>
      </c>
      <c r="AN26" s="15" t="s">
        <v>28</v>
      </c>
      <c r="AO26">
        <v>4</v>
      </c>
      <c r="AP26">
        <v>6.5</v>
      </c>
      <c r="AQ26">
        <v>6.9</v>
      </c>
      <c r="AR26">
        <v>5</v>
      </c>
      <c r="AS26">
        <v>7.4</v>
      </c>
      <c r="AT26">
        <v>8.1</v>
      </c>
      <c r="AU26">
        <v>6.5</v>
      </c>
      <c r="AV26">
        <v>8.1999999999999993</v>
      </c>
      <c r="AW26">
        <v>9.8000000000000007</v>
      </c>
      <c r="AY26" s="28">
        <f t="shared" si="3"/>
        <v>6.5666666666666664</v>
      </c>
    </row>
    <row r="27" spans="1:54" x14ac:dyDescent="0.55000000000000004">
      <c r="A27" s="15">
        <v>5</v>
      </c>
      <c r="B27">
        <v>7</v>
      </c>
      <c r="C27">
        <v>6.5</v>
      </c>
      <c r="D27">
        <v>9.1</v>
      </c>
      <c r="E27">
        <v>4.7</v>
      </c>
      <c r="F27">
        <v>7.2</v>
      </c>
      <c r="G27">
        <v>9.5</v>
      </c>
      <c r="H27">
        <v>4.4000000000000004</v>
      </c>
      <c r="I27">
        <v>8.4</v>
      </c>
      <c r="J27">
        <v>9.9</v>
      </c>
      <c r="K27" s="20"/>
      <c r="L27" s="15">
        <v>5</v>
      </c>
      <c r="M27">
        <v>6.4</v>
      </c>
      <c r="N27">
        <v>7.1</v>
      </c>
      <c r="O27">
        <v>8.1999999999999993</v>
      </c>
      <c r="P27">
        <v>7.3</v>
      </c>
      <c r="Q27">
        <v>8.8000000000000007</v>
      </c>
      <c r="R27">
        <v>9.9</v>
      </c>
      <c r="S27">
        <v>5.5</v>
      </c>
      <c r="T27">
        <v>8.6</v>
      </c>
      <c r="U27">
        <v>9.8000000000000007</v>
      </c>
      <c r="W27" s="28">
        <f t="shared" si="2"/>
        <v>7.6833333333333336</v>
      </c>
      <c r="AB27" s="15" t="s">
        <v>29</v>
      </c>
      <c r="AC27">
        <v>3.1</v>
      </c>
      <c r="AD27">
        <v>6.2</v>
      </c>
      <c r="AE27">
        <v>8.3000000000000007</v>
      </c>
      <c r="AF27">
        <v>4.8</v>
      </c>
      <c r="AG27">
        <v>6.8</v>
      </c>
      <c r="AH27">
        <v>8.6999999999999993</v>
      </c>
      <c r="AI27">
        <v>5.3</v>
      </c>
      <c r="AJ27">
        <v>6.7</v>
      </c>
      <c r="AK27">
        <v>8.4</v>
      </c>
      <c r="AN27" s="15" t="s">
        <v>29</v>
      </c>
      <c r="AO27">
        <v>3.3</v>
      </c>
      <c r="AP27">
        <v>5.6</v>
      </c>
      <c r="AQ27">
        <v>6.6</v>
      </c>
      <c r="AR27">
        <v>4.7</v>
      </c>
      <c r="AS27">
        <v>7</v>
      </c>
      <c r="AT27">
        <v>9</v>
      </c>
      <c r="AU27">
        <v>5.2</v>
      </c>
      <c r="AV27">
        <v>7.6</v>
      </c>
      <c r="AW27">
        <v>8.5</v>
      </c>
      <c r="AY27" s="28">
        <f t="shared" si="3"/>
        <v>6.4333333333333336</v>
      </c>
    </row>
    <row r="28" spans="1:54" x14ac:dyDescent="0.55000000000000004">
      <c r="A28" s="15">
        <v>6</v>
      </c>
      <c r="B28">
        <v>5</v>
      </c>
      <c r="C28">
        <v>6.2</v>
      </c>
      <c r="D28">
        <v>7.9</v>
      </c>
      <c r="E28">
        <v>3.2</v>
      </c>
      <c r="F28">
        <v>7.7</v>
      </c>
      <c r="G28">
        <v>8.6999999999999993</v>
      </c>
      <c r="H28">
        <v>3.4</v>
      </c>
      <c r="I28">
        <v>8.3000000000000007</v>
      </c>
      <c r="J28">
        <v>9</v>
      </c>
      <c r="K28" s="20"/>
      <c r="L28" s="15">
        <v>6</v>
      </c>
      <c r="M28">
        <v>5.5</v>
      </c>
      <c r="N28">
        <v>6.7</v>
      </c>
      <c r="O28">
        <v>5.7</v>
      </c>
      <c r="P28">
        <v>5.4</v>
      </c>
      <c r="Q28">
        <v>7.1</v>
      </c>
      <c r="R28">
        <v>7.7</v>
      </c>
      <c r="S28">
        <v>7.1</v>
      </c>
      <c r="T28">
        <v>7.2</v>
      </c>
      <c r="U28">
        <v>5.0999999999999996</v>
      </c>
      <c r="W28" s="28">
        <f t="shared" si="2"/>
        <v>6.4944444444444445</v>
      </c>
      <c r="AB28" s="15" t="s">
        <v>30</v>
      </c>
      <c r="AC28">
        <v>1.8</v>
      </c>
      <c r="AD28">
        <v>4</v>
      </c>
      <c r="AE28">
        <v>9</v>
      </c>
      <c r="AF28">
        <v>3.6</v>
      </c>
      <c r="AG28">
        <v>6.3</v>
      </c>
      <c r="AH28">
        <v>8.4</v>
      </c>
      <c r="AI28">
        <v>4.0999999999999996</v>
      </c>
      <c r="AJ28">
        <v>6.1</v>
      </c>
      <c r="AK28">
        <v>7.9</v>
      </c>
      <c r="AN28" s="15" t="s">
        <v>30</v>
      </c>
      <c r="AO28">
        <v>2</v>
      </c>
      <c r="AP28">
        <v>3.9</v>
      </c>
      <c r="AQ28">
        <v>8.6999999999999993</v>
      </c>
      <c r="AR28">
        <v>2.5</v>
      </c>
      <c r="AS28">
        <v>5.8</v>
      </c>
      <c r="AT28">
        <v>8.1999999999999993</v>
      </c>
      <c r="AU28">
        <v>3</v>
      </c>
      <c r="AV28">
        <v>5.7</v>
      </c>
      <c r="AW28">
        <v>7.1</v>
      </c>
      <c r="AY28" s="28">
        <f t="shared" si="3"/>
        <v>5.4499999999999993</v>
      </c>
    </row>
    <row r="29" spans="1:54" x14ac:dyDescent="0.55000000000000004">
      <c r="A29" s="15">
        <v>7</v>
      </c>
      <c r="B29">
        <v>6.5</v>
      </c>
      <c r="C29">
        <v>2.1</v>
      </c>
      <c r="D29">
        <v>2.8</v>
      </c>
      <c r="E29">
        <v>3.9</v>
      </c>
      <c r="F29">
        <v>8.3000000000000007</v>
      </c>
      <c r="G29">
        <v>10</v>
      </c>
      <c r="H29">
        <v>8.6</v>
      </c>
      <c r="I29">
        <v>10</v>
      </c>
      <c r="J29">
        <v>10</v>
      </c>
      <c r="K29" s="20"/>
      <c r="L29" s="15">
        <v>7</v>
      </c>
      <c r="M29">
        <v>2.4</v>
      </c>
      <c r="N29">
        <v>1.2</v>
      </c>
      <c r="O29">
        <v>8.6999999999999993</v>
      </c>
      <c r="P29">
        <v>5.7</v>
      </c>
      <c r="Q29">
        <v>8.9</v>
      </c>
      <c r="R29">
        <v>10</v>
      </c>
      <c r="S29">
        <v>7.7</v>
      </c>
      <c r="T29">
        <v>9.8000000000000007</v>
      </c>
      <c r="U29">
        <v>9.8000000000000007</v>
      </c>
      <c r="W29" s="28">
        <f t="shared" si="2"/>
        <v>7.022222222222223</v>
      </c>
      <c r="AB29" s="15" t="s">
        <v>31</v>
      </c>
      <c r="AC29">
        <v>5</v>
      </c>
      <c r="AD29">
        <v>3.8</v>
      </c>
      <c r="AE29">
        <v>5</v>
      </c>
      <c r="AF29">
        <v>5.9</v>
      </c>
      <c r="AG29">
        <v>7.6</v>
      </c>
      <c r="AH29">
        <v>9.3000000000000007</v>
      </c>
      <c r="AI29">
        <v>5.3</v>
      </c>
      <c r="AJ29">
        <v>7.9</v>
      </c>
      <c r="AK29">
        <v>8.5</v>
      </c>
      <c r="AN29" s="15" t="s">
        <v>31</v>
      </c>
      <c r="AO29">
        <v>4.5</v>
      </c>
      <c r="AP29">
        <v>3.7</v>
      </c>
      <c r="AQ29">
        <v>7.6</v>
      </c>
      <c r="AR29">
        <v>5.5</v>
      </c>
      <c r="AS29">
        <v>6.8</v>
      </c>
      <c r="AT29">
        <v>9.5</v>
      </c>
      <c r="AU29">
        <v>4.9000000000000004</v>
      </c>
      <c r="AV29">
        <v>6.1</v>
      </c>
      <c r="AW29">
        <v>7.4</v>
      </c>
      <c r="AY29" s="28">
        <f t="shared" si="3"/>
        <v>6.35</v>
      </c>
    </row>
    <row r="30" spans="1:54" x14ac:dyDescent="0.55000000000000004">
      <c r="A30" s="15">
        <v>8</v>
      </c>
      <c r="B30">
        <v>4.5999999999999996</v>
      </c>
      <c r="C30">
        <v>5.4</v>
      </c>
      <c r="D30">
        <v>5.2</v>
      </c>
      <c r="E30">
        <v>4.4000000000000004</v>
      </c>
      <c r="F30">
        <v>5.2</v>
      </c>
      <c r="G30">
        <v>5.8</v>
      </c>
      <c r="H30">
        <v>4.2</v>
      </c>
      <c r="I30">
        <v>5.6</v>
      </c>
      <c r="J30">
        <v>5.7</v>
      </c>
      <c r="K30" s="20"/>
      <c r="L30" s="15">
        <v>8</v>
      </c>
      <c r="M30">
        <v>4.5999999999999996</v>
      </c>
      <c r="N30">
        <v>4.5999999999999996</v>
      </c>
      <c r="O30">
        <v>4.5999999999999996</v>
      </c>
      <c r="P30">
        <v>4.5</v>
      </c>
      <c r="Q30">
        <v>4.9000000000000004</v>
      </c>
      <c r="R30">
        <v>5.6</v>
      </c>
      <c r="S30">
        <v>4.3</v>
      </c>
      <c r="T30">
        <v>5.7</v>
      </c>
      <c r="U30">
        <v>5.3</v>
      </c>
      <c r="W30" s="28">
        <f t="shared" si="2"/>
        <v>5.0111111111111111</v>
      </c>
      <c r="AB30" s="15" t="s">
        <v>32</v>
      </c>
      <c r="AC30">
        <v>4.5999999999999996</v>
      </c>
      <c r="AD30">
        <v>7.4</v>
      </c>
      <c r="AE30">
        <v>8.1999999999999993</v>
      </c>
      <c r="AF30">
        <v>5</v>
      </c>
      <c r="AG30">
        <v>7.2</v>
      </c>
      <c r="AH30">
        <v>8.5</v>
      </c>
      <c r="AI30">
        <v>3.5</v>
      </c>
      <c r="AJ30">
        <v>6.9</v>
      </c>
      <c r="AK30">
        <v>8.4</v>
      </c>
      <c r="AN30" s="15" t="s">
        <v>32</v>
      </c>
      <c r="AO30">
        <v>4.8</v>
      </c>
      <c r="AP30">
        <v>6.2</v>
      </c>
      <c r="AQ30">
        <v>7.3</v>
      </c>
      <c r="AR30">
        <v>4.5</v>
      </c>
      <c r="AS30">
        <v>6.9</v>
      </c>
      <c r="AT30">
        <v>8.3000000000000007</v>
      </c>
      <c r="AU30">
        <v>5</v>
      </c>
      <c r="AV30">
        <v>6.5</v>
      </c>
      <c r="AW30">
        <v>8.1</v>
      </c>
      <c r="AY30" s="28">
        <f t="shared" si="3"/>
        <v>6.5166666666666666</v>
      </c>
    </row>
    <row r="31" spans="1:54" x14ac:dyDescent="0.55000000000000004">
      <c r="A31" s="15">
        <v>9</v>
      </c>
      <c r="B31">
        <v>3.7</v>
      </c>
      <c r="C31">
        <v>4.3</v>
      </c>
      <c r="D31">
        <v>2.6</v>
      </c>
      <c r="E31">
        <v>9.8000000000000007</v>
      </c>
      <c r="F31">
        <v>9.6999999999999993</v>
      </c>
      <c r="G31">
        <v>9.8000000000000007</v>
      </c>
      <c r="H31">
        <v>5.5</v>
      </c>
      <c r="I31">
        <v>6.6</v>
      </c>
      <c r="J31">
        <v>9.5</v>
      </c>
      <c r="K31" s="20"/>
      <c r="L31" s="15">
        <v>9</v>
      </c>
      <c r="M31">
        <v>7.5</v>
      </c>
      <c r="N31">
        <v>7.3</v>
      </c>
      <c r="O31">
        <v>8.6999999999999993</v>
      </c>
      <c r="P31">
        <v>9.5</v>
      </c>
      <c r="Q31">
        <v>9.6999999999999993</v>
      </c>
      <c r="R31">
        <v>9.8000000000000007</v>
      </c>
      <c r="S31">
        <v>7</v>
      </c>
      <c r="T31">
        <v>7.6</v>
      </c>
      <c r="U31">
        <v>9.1999999999999993</v>
      </c>
      <c r="W31" s="28">
        <f t="shared" si="2"/>
        <v>7.655555555555555</v>
      </c>
      <c r="AB31" s="15" t="s">
        <v>33</v>
      </c>
      <c r="AC31">
        <v>4</v>
      </c>
      <c r="AD31">
        <v>4.2</v>
      </c>
      <c r="AE31">
        <v>7.8</v>
      </c>
      <c r="AF31">
        <v>8.1</v>
      </c>
      <c r="AG31">
        <v>9.8000000000000007</v>
      </c>
      <c r="AH31">
        <v>9.4</v>
      </c>
      <c r="AI31">
        <v>5.0999999999999996</v>
      </c>
      <c r="AJ31">
        <v>7.9</v>
      </c>
      <c r="AK31">
        <v>9.9</v>
      </c>
      <c r="AN31" s="15" t="s">
        <v>33</v>
      </c>
      <c r="AO31">
        <v>4.7</v>
      </c>
      <c r="AP31">
        <v>6.1</v>
      </c>
      <c r="AQ31">
        <v>8.5</v>
      </c>
      <c r="AR31">
        <v>8.4</v>
      </c>
      <c r="AS31">
        <v>9.5</v>
      </c>
      <c r="AT31">
        <v>9.6</v>
      </c>
      <c r="AU31">
        <v>6.5</v>
      </c>
      <c r="AV31">
        <v>8.8000000000000007</v>
      </c>
      <c r="AW31">
        <v>9.9</v>
      </c>
      <c r="AY31" s="28">
        <f t="shared" si="3"/>
        <v>7.6777777777777789</v>
      </c>
    </row>
    <row r="32" spans="1:54" x14ac:dyDescent="0.55000000000000004">
      <c r="A32" s="15">
        <v>10</v>
      </c>
      <c r="B32">
        <v>1.3</v>
      </c>
      <c r="C32">
        <v>5</v>
      </c>
      <c r="D32">
        <v>8.5</v>
      </c>
      <c r="E32">
        <v>0</v>
      </c>
      <c r="F32">
        <v>7.7</v>
      </c>
      <c r="G32">
        <v>10</v>
      </c>
      <c r="H32">
        <v>3.9</v>
      </c>
      <c r="I32">
        <v>5.8</v>
      </c>
      <c r="J32">
        <v>7.9</v>
      </c>
      <c r="K32" s="20"/>
      <c r="L32" s="15">
        <v>10</v>
      </c>
      <c r="M32">
        <v>4.5999999999999996</v>
      </c>
      <c r="N32">
        <v>5</v>
      </c>
      <c r="O32">
        <v>6.5</v>
      </c>
      <c r="P32">
        <v>4.5</v>
      </c>
      <c r="Q32">
        <v>4.3</v>
      </c>
      <c r="R32">
        <v>7.7</v>
      </c>
      <c r="S32">
        <v>5.0999999999999996</v>
      </c>
      <c r="T32">
        <v>7.6</v>
      </c>
      <c r="U32">
        <v>8.9</v>
      </c>
      <c r="W32" s="28">
        <f t="shared" si="2"/>
        <v>5.7944444444444434</v>
      </c>
      <c r="AB32" s="15" t="s">
        <v>34</v>
      </c>
      <c r="AC32">
        <v>4.8</v>
      </c>
      <c r="AD32">
        <v>6</v>
      </c>
      <c r="AE32">
        <v>7.3</v>
      </c>
      <c r="AF32">
        <v>4</v>
      </c>
      <c r="AG32">
        <v>8</v>
      </c>
      <c r="AH32">
        <v>9.5</v>
      </c>
      <c r="AI32">
        <v>3.2</v>
      </c>
      <c r="AJ32">
        <v>6.7</v>
      </c>
      <c r="AK32">
        <v>9.9</v>
      </c>
      <c r="AN32" s="15" t="s">
        <v>34</v>
      </c>
      <c r="AO32">
        <v>5.5</v>
      </c>
      <c r="AP32">
        <v>7.8</v>
      </c>
      <c r="AQ32">
        <v>7.9</v>
      </c>
      <c r="AR32">
        <v>6.5</v>
      </c>
      <c r="AS32">
        <v>8.6</v>
      </c>
      <c r="AT32">
        <v>9.6999999999999993</v>
      </c>
      <c r="AU32">
        <v>7.5</v>
      </c>
      <c r="AV32">
        <v>8</v>
      </c>
      <c r="AW32">
        <v>10</v>
      </c>
      <c r="AY32" s="28">
        <f>AVERAGE(AC32:AK32,AO32:AW32)</f>
        <v>7.2722222222222221</v>
      </c>
    </row>
    <row r="33" spans="1:55" x14ac:dyDescent="0.55000000000000004">
      <c r="A33" s="15">
        <v>11</v>
      </c>
      <c r="B33">
        <v>3.4</v>
      </c>
      <c r="C33">
        <v>6</v>
      </c>
      <c r="D33">
        <v>6</v>
      </c>
      <c r="E33">
        <v>5.4</v>
      </c>
      <c r="F33">
        <v>8.1999999999999993</v>
      </c>
      <c r="G33">
        <v>8.8000000000000007</v>
      </c>
      <c r="H33">
        <v>5.2</v>
      </c>
      <c r="I33">
        <v>7.8</v>
      </c>
      <c r="J33">
        <v>9</v>
      </c>
      <c r="K33" s="20"/>
      <c r="L33" s="15">
        <v>11</v>
      </c>
      <c r="M33">
        <v>6.3</v>
      </c>
      <c r="N33">
        <v>7.9</v>
      </c>
      <c r="O33">
        <v>7.9</v>
      </c>
      <c r="P33">
        <v>5.2</v>
      </c>
      <c r="Q33">
        <v>6.1</v>
      </c>
      <c r="R33">
        <v>8.4</v>
      </c>
      <c r="S33">
        <v>6</v>
      </c>
      <c r="T33">
        <v>8.1</v>
      </c>
      <c r="U33">
        <v>8.5</v>
      </c>
      <c r="W33" s="28">
        <f t="shared" si="2"/>
        <v>6.9</v>
      </c>
      <c r="AB33" s="15" t="s">
        <v>35</v>
      </c>
      <c r="AC33">
        <v>6.1</v>
      </c>
      <c r="AD33">
        <v>6.4</v>
      </c>
      <c r="AE33">
        <v>9.1999999999999993</v>
      </c>
      <c r="AF33">
        <v>1.5</v>
      </c>
      <c r="AG33">
        <v>8</v>
      </c>
      <c r="AH33">
        <v>9.1</v>
      </c>
      <c r="AI33">
        <v>5</v>
      </c>
      <c r="AJ33">
        <v>8.4</v>
      </c>
      <c r="AK33">
        <v>9.8000000000000007</v>
      </c>
      <c r="AN33" s="15" t="s">
        <v>35</v>
      </c>
      <c r="AO33">
        <v>4.5</v>
      </c>
      <c r="AP33">
        <v>5.9</v>
      </c>
      <c r="AQ33">
        <v>9.6</v>
      </c>
      <c r="AR33">
        <v>4.7</v>
      </c>
      <c r="AS33">
        <v>8.5</v>
      </c>
      <c r="AT33">
        <v>9.4</v>
      </c>
      <c r="AU33">
        <v>4.7</v>
      </c>
      <c r="AV33">
        <v>8.6</v>
      </c>
      <c r="AW33">
        <v>9.3000000000000007</v>
      </c>
      <c r="AY33" s="28">
        <f t="shared" si="3"/>
        <v>7.1500000000000012</v>
      </c>
    </row>
    <row r="34" spans="1:55" x14ac:dyDescent="0.55000000000000004">
      <c r="A34" s="15">
        <v>12</v>
      </c>
      <c r="B34">
        <v>5.4</v>
      </c>
      <c r="C34">
        <v>8.1999999999999993</v>
      </c>
      <c r="D34">
        <v>8.9</v>
      </c>
      <c r="E34">
        <v>5.3</v>
      </c>
      <c r="F34">
        <v>8</v>
      </c>
      <c r="G34">
        <v>9</v>
      </c>
      <c r="H34">
        <v>4.8</v>
      </c>
      <c r="I34">
        <v>7.7</v>
      </c>
      <c r="J34">
        <v>9.4</v>
      </c>
      <c r="K34" s="20"/>
      <c r="L34" s="15">
        <v>12</v>
      </c>
      <c r="M34">
        <v>8</v>
      </c>
      <c r="N34">
        <v>5.4</v>
      </c>
      <c r="O34">
        <v>7.7</v>
      </c>
      <c r="P34">
        <v>7.1</v>
      </c>
      <c r="Q34">
        <v>9.1</v>
      </c>
      <c r="R34">
        <v>9.4</v>
      </c>
      <c r="S34">
        <v>7.8</v>
      </c>
      <c r="T34">
        <v>9.1</v>
      </c>
      <c r="U34">
        <v>9.6999999999999993</v>
      </c>
      <c r="W34" s="28">
        <f t="shared" si="2"/>
        <v>7.7777777777777777</v>
      </c>
    </row>
    <row r="35" spans="1:55" x14ac:dyDescent="0.55000000000000004">
      <c r="K35" s="20"/>
    </row>
    <row r="36" spans="1:55" x14ac:dyDescent="0.55000000000000004">
      <c r="K36" s="20"/>
    </row>
    <row r="37" spans="1:55" x14ac:dyDescent="0.55000000000000004">
      <c r="K37" s="20"/>
    </row>
    <row r="38" spans="1:55" x14ac:dyDescent="0.55000000000000004">
      <c r="K38" s="20"/>
    </row>
    <row r="39" spans="1:55" x14ac:dyDescent="0.55000000000000004">
      <c r="A39" s="3" t="s">
        <v>25</v>
      </c>
      <c r="B39" s="4" t="s">
        <v>6</v>
      </c>
      <c r="C39" s="4" t="s">
        <v>6</v>
      </c>
      <c r="D39" s="4" t="s">
        <v>6</v>
      </c>
      <c r="E39" s="5" t="s">
        <v>7</v>
      </c>
      <c r="F39" s="5" t="s">
        <v>7</v>
      </c>
      <c r="G39" s="5" t="s">
        <v>7</v>
      </c>
      <c r="H39" s="6" t="s">
        <v>8</v>
      </c>
      <c r="I39" s="6" t="s">
        <v>8</v>
      </c>
      <c r="J39" s="6" t="s">
        <v>8</v>
      </c>
      <c r="K39" s="20"/>
      <c r="L39" s="3" t="s">
        <v>25</v>
      </c>
      <c r="M39" s="4" t="s">
        <v>6</v>
      </c>
      <c r="N39" s="4" t="s">
        <v>6</v>
      </c>
      <c r="O39" s="4" t="s">
        <v>6</v>
      </c>
      <c r="P39" s="5" t="s">
        <v>7</v>
      </c>
      <c r="Q39" s="5" t="s">
        <v>7</v>
      </c>
      <c r="R39" s="5" t="s">
        <v>7</v>
      </c>
      <c r="S39" s="6" t="s">
        <v>8</v>
      </c>
      <c r="T39" s="6" t="s">
        <v>8</v>
      </c>
      <c r="U39" s="6" t="s">
        <v>8</v>
      </c>
      <c r="W39" s="28" t="e">
        <f>AVERAGE(B39:J39,M39:U39)</f>
        <v>#DIV/0!</v>
      </c>
      <c r="AB39" s="3" t="s">
        <v>25</v>
      </c>
      <c r="AC39" s="4" t="s">
        <v>6</v>
      </c>
      <c r="AD39" s="4" t="s">
        <v>6</v>
      </c>
      <c r="AE39" s="4" t="s">
        <v>6</v>
      </c>
      <c r="AF39" s="5" t="s">
        <v>7</v>
      </c>
      <c r="AG39" s="5" t="s">
        <v>7</v>
      </c>
      <c r="AH39" s="5" t="s">
        <v>7</v>
      </c>
      <c r="AI39" s="6" t="s">
        <v>8</v>
      </c>
      <c r="AJ39" s="6" t="s">
        <v>8</v>
      </c>
      <c r="AK39" s="6" t="s">
        <v>8</v>
      </c>
      <c r="AN39" s="3" t="s">
        <v>25</v>
      </c>
      <c r="AO39" s="4" t="s">
        <v>6</v>
      </c>
      <c r="AP39" s="4" t="s">
        <v>6</v>
      </c>
      <c r="AQ39" s="4" t="s">
        <v>6</v>
      </c>
      <c r="AR39" s="5" t="s">
        <v>7</v>
      </c>
      <c r="AS39" s="5" t="s">
        <v>7</v>
      </c>
      <c r="AT39" s="5" t="s">
        <v>7</v>
      </c>
      <c r="AU39" s="6" t="s">
        <v>8</v>
      </c>
      <c r="AV39" s="6" t="s">
        <v>8</v>
      </c>
      <c r="AW39" s="6" t="s">
        <v>8</v>
      </c>
      <c r="AY39" s="28" t="e">
        <f>AVERAGE(AC39:AK39,AO39:AW39)</f>
        <v>#DIV/0!</v>
      </c>
      <c r="BC39" s="14"/>
    </row>
    <row r="40" spans="1:55" ht="15.3" x14ac:dyDescent="0.55000000000000004">
      <c r="A40" s="17" t="s">
        <v>22</v>
      </c>
      <c r="B40" s="10" t="s">
        <v>10</v>
      </c>
      <c r="C40" s="3" t="s">
        <v>11</v>
      </c>
      <c r="D40" s="11" t="s">
        <v>12</v>
      </c>
      <c r="E40" s="10" t="s">
        <v>10</v>
      </c>
      <c r="F40" s="3" t="s">
        <v>11</v>
      </c>
      <c r="G40" s="11" t="s">
        <v>12</v>
      </c>
      <c r="H40" s="10" t="s">
        <v>10</v>
      </c>
      <c r="I40" s="3" t="s">
        <v>11</v>
      </c>
      <c r="J40" s="11" t="s">
        <v>12</v>
      </c>
      <c r="K40" s="20"/>
      <c r="L40" s="17" t="s">
        <v>22</v>
      </c>
      <c r="M40" s="10" t="s">
        <v>10</v>
      </c>
      <c r="N40" s="3" t="s">
        <v>11</v>
      </c>
      <c r="O40" s="11" t="s">
        <v>12</v>
      </c>
      <c r="P40" s="10" t="s">
        <v>10</v>
      </c>
      <c r="Q40" s="3" t="s">
        <v>11</v>
      </c>
      <c r="R40" s="11" t="s">
        <v>12</v>
      </c>
      <c r="S40" s="10" t="s">
        <v>10</v>
      </c>
      <c r="T40" s="3" t="s">
        <v>11</v>
      </c>
      <c r="U40" s="11" t="s">
        <v>12</v>
      </c>
      <c r="W40" s="28" t="e">
        <f t="shared" ref="W40:W53" si="4">AVERAGE(B40:J40,M40:U40)</f>
        <v>#DIV/0!</v>
      </c>
      <c r="AB40" s="17" t="s">
        <v>22</v>
      </c>
      <c r="AC40" s="10" t="s">
        <v>10</v>
      </c>
      <c r="AD40" s="3" t="s">
        <v>11</v>
      </c>
      <c r="AE40" s="11" t="s">
        <v>12</v>
      </c>
      <c r="AF40" s="10" t="s">
        <v>10</v>
      </c>
      <c r="AG40" s="3" t="s">
        <v>11</v>
      </c>
      <c r="AH40" s="11" t="s">
        <v>12</v>
      </c>
      <c r="AI40" s="10" t="s">
        <v>10</v>
      </c>
      <c r="AJ40" s="3" t="s">
        <v>11</v>
      </c>
      <c r="AK40" s="11" t="s">
        <v>12</v>
      </c>
      <c r="AN40" s="17" t="s">
        <v>22</v>
      </c>
      <c r="AO40" s="10" t="s">
        <v>10</v>
      </c>
      <c r="AP40" s="3" t="s">
        <v>11</v>
      </c>
      <c r="AQ40" s="11" t="s">
        <v>12</v>
      </c>
      <c r="AR40" s="10" t="s">
        <v>10</v>
      </c>
      <c r="AS40" s="3" t="s">
        <v>11</v>
      </c>
      <c r="AT40" s="11" t="s">
        <v>12</v>
      </c>
      <c r="AU40" s="10" t="s">
        <v>10</v>
      </c>
      <c r="AV40" s="3" t="s">
        <v>11</v>
      </c>
      <c r="AW40" s="11" t="s">
        <v>12</v>
      </c>
      <c r="AY40" s="28" t="e">
        <f t="shared" ref="AY40:AY52" si="5">AVERAGE(AC40:AK40,AO40:AW40)</f>
        <v>#DIV/0!</v>
      </c>
      <c r="BC40" s="14"/>
    </row>
    <row r="41" spans="1:55" x14ac:dyDescent="0.55000000000000004">
      <c r="A41" s="12" t="s">
        <v>13</v>
      </c>
      <c r="B41" s="13" t="s">
        <v>17</v>
      </c>
      <c r="C41" s="13" t="s">
        <v>17</v>
      </c>
      <c r="D41" s="13" t="s">
        <v>17</v>
      </c>
      <c r="E41" s="13" t="s">
        <v>17</v>
      </c>
      <c r="F41" s="13" t="s">
        <v>17</v>
      </c>
      <c r="G41" s="13" t="s">
        <v>17</v>
      </c>
      <c r="H41" s="13" t="s">
        <v>17</v>
      </c>
      <c r="I41" s="13" t="s">
        <v>17</v>
      </c>
      <c r="J41" s="13" t="s">
        <v>17</v>
      </c>
      <c r="K41" s="20"/>
      <c r="L41" s="12" t="s">
        <v>15</v>
      </c>
      <c r="M41" s="14" t="s">
        <v>18</v>
      </c>
      <c r="N41" s="14" t="s">
        <v>18</v>
      </c>
      <c r="O41" s="14" t="s">
        <v>18</v>
      </c>
      <c r="P41" s="14" t="s">
        <v>18</v>
      </c>
      <c r="Q41" s="14" t="s">
        <v>18</v>
      </c>
      <c r="R41" s="14" t="s">
        <v>18</v>
      </c>
      <c r="S41" s="14" t="s">
        <v>18</v>
      </c>
      <c r="T41" s="14" t="s">
        <v>18</v>
      </c>
      <c r="U41" s="14" t="s">
        <v>18</v>
      </c>
      <c r="W41" s="28" t="e">
        <f t="shared" si="4"/>
        <v>#DIV/0!</v>
      </c>
      <c r="AB41" s="12" t="s">
        <v>13</v>
      </c>
      <c r="AC41" s="13" t="s">
        <v>17</v>
      </c>
      <c r="AD41" s="13" t="s">
        <v>17</v>
      </c>
      <c r="AE41" s="13" t="s">
        <v>17</v>
      </c>
      <c r="AF41" s="13" t="s">
        <v>17</v>
      </c>
      <c r="AG41" s="13" t="s">
        <v>17</v>
      </c>
      <c r="AH41" s="13" t="s">
        <v>17</v>
      </c>
      <c r="AI41" s="13" t="s">
        <v>17</v>
      </c>
      <c r="AJ41" s="13" t="s">
        <v>17</v>
      </c>
      <c r="AK41" s="13" t="s">
        <v>17</v>
      </c>
      <c r="AN41" s="12" t="s">
        <v>15</v>
      </c>
      <c r="AO41" s="14" t="s">
        <v>18</v>
      </c>
      <c r="AP41" s="14" t="s">
        <v>18</v>
      </c>
      <c r="AQ41" s="14" t="s">
        <v>18</v>
      </c>
      <c r="AR41" s="14" t="s">
        <v>18</v>
      </c>
      <c r="AS41" s="14" t="s">
        <v>18</v>
      </c>
      <c r="AT41" s="14" t="s">
        <v>18</v>
      </c>
      <c r="AU41" s="14" t="s">
        <v>18</v>
      </c>
      <c r="AV41" s="14" t="s">
        <v>18</v>
      </c>
      <c r="AW41" s="14" t="s">
        <v>18</v>
      </c>
      <c r="AY41" s="28" t="e">
        <f t="shared" si="5"/>
        <v>#DIV/0!</v>
      </c>
      <c r="BC41" s="14"/>
    </row>
    <row r="42" spans="1:55" x14ac:dyDescent="0.55000000000000004">
      <c r="A42" s="15">
        <v>1</v>
      </c>
      <c r="B42">
        <v>3.5</v>
      </c>
      <c r="C42">
        <v>4.9000000000000004</v>
      </c>
      <c r="D42">
        <v>4.2</v>
      </c>
      <c r="E42">
        <v>4.7</v>
      </c>
      <c r="F42">
        <v>5.5</v>
      </c>
      <c r="G42">
        <v>6</v>
      </c>
      <c r="H42">
        <v>5.9</v>
      </c>
      <c r="I42">
        <v>6.7</v>
      </c>
      <c r="J42">
        <v>6.9</v>
      </c>
      <c r="K42" s="20"/>
      <c r="L42" s="15">
        <v>1</v>
      </c>
      <c r="M42">
        <v>3.1</v>
      </c>
      <c r="N42">
        <v>5.5</v>
      </c>
      <c r="O42">
        <v>4.9000000000000004</v>
      </c>
      <c r="P42">
        <v>3.9</v>
      </c>
      <c r="Q42">
        <v>5.4</v>
      </c>
      <c r="R42">
        <v>6.8</v>
      </c>
      <c r="S42">
        <v>4.9000000000000004</v>
      </c>
      <c r="T42">
        <v>6.2</v>
      </c>
      <c r="U42">
        <v>6.7</v>
      </c>
      <c r="W42" s="28">
        <f t="shared" si="4"/>
        <v>5.3166666666666673</v>
      </c>
      <c r="AB42" s="15" t="s">
        <v>36</v>
      </c>
      <c r="AC42">
        <v>3.6</v>
      </c>
      <c r="AD42">
        <v>1.1000000000000001</v>
      </c>
      <c r="AE42">
        <v>4.0999999999999996</v>
      </c>
      <c r="AF42">
        <v>3.3</v>
      </c>
      <c r="AG42">
        <v>6.4</v>
      </c>
      <c r="AH42">
        <v>6.4</v>
      </c>
      <c r="AI42">
        <v>3.2</v>
      </c>
      <c r="AJ42">
        <v>4.5999999999999996</v>
      </c>
      <c r="AK42">
        <v>6.2</v>
      </c>
      <c r="AN42" s="15" t="s">
        <v>36</v>
      </c>
      <c r="AO42">
        <v>0.9</v>
      </c>
      <c r="AP42">
        <v>4.5</v>
      </c>
      <c r="AQ42">
        <v>4.2</v>
      </c>
      <c r="AR42">
        <v>4.4000000000000004</v>
      </c>
      <c r="AS42">
        <v>4.5</v>
      </c>
      <c r="AT42">
        <v>6</v>
      </c>
      <c r="AU42">
        <v>3.6</v>
      </c>
      <c r="AV42">
        <v>4.5</v>
      </c>
      <c r="AW42">
        <v>5.8</v>
      </c>
      <c r="AY42" s="28">
        <f t="shared" si="5"/>
        <v>4.2944444444444443</v>
      </c>
    </row>
    <row r="43" spans="1:55" x14ac:dyDescent="0.55000000000000004">
      <c r="A43" s="15">
        <v>2</v>
      </c>
      <c r="B43">
        <v>3.5</v>
      </c>
      <c r="C43">
        <v>2.7</v>
      </c>
      <c r="D43">
        <v>3.2</v>
      </c>
      <c r="E43">
        <v>5.4</v>
      </c>
      <c r="F43">
        <v>7</v>
      </c>
      <c r="G43">
        <v>5.4</v>
      </c>
      <c r="H43">
        <v>3.1</v>
      </c>
      <c r="I43">
        <v>3</v>
      </c>
      <c r="J43">
        <v>6.6</v>
      </c>
      <c r="K43" s="20"/>
      <c r="L43" s="15">
        <v>2</v>
      </c>
      <c r="M43">
        <v>2.6</v>
      </c>
      <c r="N43">
        <v>3.5</v>
      </c>
      <c r="O43">
        <v>4</v>
      </c>
      <c r="P43">
        <v>4.3</v>
      </c>
      <c r="Q43">
        <v>5</v>
      </c>
      <c r="R43">
        <v>6.6</v>
      </c>
      <c r="S43">
        <v>5.6</v>
      </c>
      <c r="T43">
        <v>4.8</v>
      </c>
      <c r="U43">
        <v>5</v>
      </c>
      <c r="W43" s="28">
        <f t="shared" si="4"/>
        <v>4.5166666666666666</v>
      </c>
      <c r="AB43" s="15" t="s">
        <v>26</v>
      </c>
      <c r="AC43">
        <v>1.9</v>
      </c>
      <c r="AD43">
        <v>4.9000000000000004</v>
      </c>
      <c r="AE43">
        <v>3.1</v>
      </c>
      <c r="AF43">
        <v>2.6</v>
      </c>
      <c r="AG43">
        <v>1.5</v>
      </c>
      <c r="AH43">
        <v>3.3</v>
      </c>
      <c r="AI43">
        <v>3.4</v>
      </c>
      <c r="AJ43">
        <v>4.3</v>
      </c>
      <c r="AK43">
        <v>7.6</v>
      </c>
      <c r="AN43" s="15" t="s">
        <v>26</v>
      </c>
      <c r="AO43">
        <v>3</v>
      </c>
      <c r="AP43">
        <v>4.9000000000000004</v>
      </c>
      <c r="AQ43">
        <v>4.8</v>
      </c>
      <c r="AR43">
        <v>4.2</v>
      </c>
      <c r="AS43">
        <v>4.9000000000000004</v>
      </c>
      <c r="AT43">
        <v>5.6</v>
      </c>
      <c r="AU43">
        <v>4.4000000000000004</v>
      </c>
      <c r="AV43">
        <v>5.5</v>
      </c>
      <c r="AW43">
        <v>7.3</v>
      </c>
      <c r="AY43" s="28">
        <f t="shared" si="5"/>
        <v>4.2888888888888888</v>
      </c>
    </row>
    <row r="44" spans="1:55" x14ac:dyDescent="0.55000000000000004">
      <c r="A44" s="15">
        <v>3</v>
      </c>
      <c r="B44">
        <v>5.0999999999999996</v>
      </c>
      <c r="C44">
        <v>4.5999999999999996</v>
      </c>
      <c r="D44">
        <v>4.5999999999999996</v>
      </c>
      <c r="E44">
        <v>5.7</v>
      </c>
      <c r="F44">
        <v>4.9000000000000004</v>
      </c>
      <c r="G44">
        <v>5.5</v>
      </c>
      <c r="H44">
        <v>3.8</v>
      </c>
      <c r="I44">
        <v>6.3</v>
      </c>
      <c r="J44">
        <v>6.2</v>
      </c>
      <c r="K44" s="20"/>
      <c r="L44" s="15">
        <v>3</v>
      </c>
      <c r="M44">
        <v>4.4000000000000004</v>
      </c>
      <c r="N44">
        <v>2.8</v>
      </c>
      <c r="O44">
        <v>4.2</v>
      </c>
      <c r="P44">
        <v>5.3</v>
      </c>
      <c r="Q44">
        <v>4.4000000000000004</v>
      </c>
      <c r="R44">
        <v>5.6</v>
      </c>
      <c r="S44">
        <v>3.2</v>
      </c>
      <c r="T44">
        <v>6.4</v>
      </c>
      <c r="U44">
        <v>7.2</v>
      </c>
      <c r="W44" s="28">
        <f t="shared" si="4"/>
        <v>5.0111111111111111</v>
      </c>
      <c r="AB44" s="15" t="s">
        <v>27</v>
      </c>
      <c r="AC44">
        <v>4.2</v>
      </c>
      <c r="AD44">
        <v>2.1</v>
      </c>
      <c r="AE44">
        <v>3.1</v>
      </c>
      <c r="AF44">
        <v>2.2000000000000002</v>
      </c>
      <c r="AG44">
        <v>6.2</v>
      </c>
      <c r="AH44">
        <v>7.2</v>
      </c>
      <c r="AI44">
        <v>3.6</v>
      </c>
      <c r="AJ44">
        <v>8</v>
      </c>
      <c r="AK44">
        <v>9.6999999999999993</v>
      </c>
      <c r="AN44" s="15" t="s">
        <v>27</v>
      </c>
      <c r="AO44">
        <v>3</v>
      </c>
      <c r="AP44">
        <v>2.1</v>
      </c>
      <c r="AQ44">
        <v>3.4</v>
      </c>
      <c r="AR44">
        <v>2</v>
      </c>
      <c r="AS44">
        <v>7.4</v>
      </c>
      <c r="AT44">
        <v>7.7</v>
      </c>
      <c r="AU44">
        <v>3.3</v>
      </c>
      <c r="AV44">
        <v>7.5</v>
      </c>
      <c r="AW44">
        <v>9.6999999999999993</v>
      </c>
      <c r="AY44" s="28">
        <f t="shared" si="5"/>
        <v>5.1333333333333337</v>
      </c>
    </row>
    <row r="45" spans="1:55" x14ac:dyDescent="0.55000000000000004">
      <c r="A45" s="15">
        <v>4</v>
      </c>
      <c r="B45">
        <v>2.1</v>
      </c>
      <c r="C45">
        <v>5.7</v>
      </c>
      <c r="D45">
        <v>2.9</v>
      </c>
      <c r="E45">
        <v>2.9</v>
      </c>
      <c r="F45">
        <v>3.5</v>
      </c>
      <c r="G45">
        <v>6.4</v>
      </c>
      <c r="H45">
        <v>1.9</v>
      </c>
      <c r="I45">
        <v>4.0999999999999996</v>
      </c>
      <c r="J45">
        <v>6</v>
      </c>
      <c r="K45" s="20"/>
      <c r="L45" s="15">
        <v>4</v>
      </c>
      <c r="M45">
        <v>4.0999999999999996</v>
      </c>
      <c r="N45">
        <v>5.2</v>
      </c>
      <c r="O45">
        <v>4.2</v>
      </c>
      <c r="P45">
        <v>2.5</v>
      </c>
      <c r="Q45">
        <v>4.0999999999999996</v>
      </c>
      <c r="R45">
        <v>5.8</v>
      </c>
      <c r="S45">
        <v>1.9</v>
      </c>
      <c r="T45">
        <v>4.0999999999999996</v>
      </c>
      <c r="U45">
        <v>5.8</v>
      </c>
      <c r="W45" s="28">
        <f t="shared" si="4"/>
        <v>4.0666666666666664</v>
      </c>
      <c r="AB45" s="15" t="s">
        <v>28</v>
      </c>
      <c r="AC45" s="14">
        <v>2.7</v>
      </c>
      <c r="AD45" s="14">
        <v>3.3</v>
      </c>
      <c r="AE45" s="14">
        <v>4.5999999999999996</v>
      </c>
      <c r="AF45" s="14">
        <v>3.6</v>
      </c>
      <c r="AG45" s="14">
        <v>4.0999999999999996</v>
      </c>
      <c r="AH45" s="14">
        <v>5.2</v>
      </c>
      <c r="AI45" s="14">
        <v>1.3</v>
      </c>
      <c r="AJ45" s="14">
        <v>4</v>
      </c>
      <c r="AK45" s="14">
        <v>6.4</v>
      </c>
      <c r="AN45" s="15" t="s">
        <v>28</v>
      </c>
      <c r="AO45" s="14">
        <v>4.7</v>
      </c>
      <c r="AP45" s="14">
        <v>4.8</v>
      </c>
      <c r="AQ45" s="14">
        <v>4</v>
      </c>
      <c r="AR45" s="14">
        <v>2.7</v>
      </c>
      <c r="AS45" s="14">
        <v>4.5</v>
      </c>
      <c r="AT45" s="14">
        <v>6.6</v>
      </c>
      <c r="AU45" s="14">
        <v>3.2</v>
      </c>
      <c r="AV45" s="14">
        <v>4.7</v>
      </c>
      <c r="AW45" s="14">
        <v>7.8</v>
      </c>
      <c r="AY45" s="28">
        <f t="shared" si="5"/>
        <v>4.344444444444445</v>
      </c>
    </row>
    <row r="46" spans="1:55" x14ac:dyDescent="0.55000000000000004">
      <c r="A46" s="15">
        <v>5</v>
      </c>
      <c r="B46">
        <v>2.2999999999999998</v>
      </c>
      <c r="C46">
        <v>0.4</v>
      </c>
      <c r="D46">
        <v>6.4</v>
      </c>
      <c r="E46">
        <v>5.2</v>
      </c>
      <c r="F46">
        <v>6.3</v>
      </c>
      <c r="G46">
        <v>6</v>
      </c>
      <c r="H46">
        <v>5.8</v>
      </c>
      <c r="I46">
        <v>7.1</v>
      </c>
      <c r="J46">
        <v>9.6999999999999993</v>
      </c>
      <c r="K46" s="20"/>
      <c r="L46" s="15">
        <v>5</v>
      </c>
      <c r="M46">
        <v>1.2</v>
      </c>
      <c r="N46">
        <v>3.5</v>
      </c>
      <c r="O46">
        <v>7</v>
      </c>
      <c r="P46">
        <v>6.7</v>
      </c>
      <c r="Q46">
        <v>7.8</v>
      </c>
      <c r="R46">
        <v>5.4</v>
      </c>
      <c r="S46">
        <v>6.1</v>
      </c>
      <c r="T46">
        <v>8.1</v>
      </c>
      <c r="U46">
        <v>8.5</v>
      </c>
      <c r="W46" s="28">
        <f t="shared" si="4"/>
        <v>5.75</v>
      </c>
      <c r="AB46" s="15" t="s">
        <v>29</v>
      </c>
      <c r="AC46">
        <v>3.4</v>
      </c>
      <c r="AD46">
        <v>4.5</v>
      </c>
      <c r="AE46">
        <v>4.5</v>
      </c>
      <c r="AF46">
        <v>3.5</v>
      </c>
      <c r="AG46">
        <v>5.5</v>
      </c>
      <c r="AH46">
        <v>7.3</v>
      </c>
      <c r="AI46">
        <v>2.6</v>
      </c>
      <c r="AJ46">
        <v>4.5999999999999996</v>
      </c>
      <c r="AK46">
        <v>7.8</v>
      </c>
      <c r="AN46" s="15" t="s">
        <v>29</v>
      </c>
      <c r="AO46">
        <v>4.7</v>
      </c>
      <c r="AP46">
        <v>3.8</v>
      </c>
      <c r="AQ46">
        <v>5.5</v>
      </c>
      <c r="AR46">
        <v>2.7</v>
      </c>
      <c r="AS46">
        <v>5.8</v>
      </c>
      <c r="AT46">
        <v>8.4</v>
      </c>
      <c r="AU46">
        <v>3.2</v>
      </c>
      <c r="AV46">
        <v>6.7</v>
      </c>
      <c r="AW46">
        <v>9</v>
      </c>
      <c r="AY46" s="28">
        <f t="shared" si="5"/>
        <v>5.1944444444444455</v>
      </c>
    </row>
    <row r="47" spans="1:55" x14ac:dyDescent="0.55000000000000004">
      <c r="A47" s="15">
        <v>6</v>
      </c>
      <c r="B47">
        <v>2.2999999999999998</v>
      </c>
      <c r="C47">
        <v>4.5999999999999996</v>
      </c>
      <c r="D47">
        <v>3.1</v>
      </c>
      <c r="E47">
        <v>2.2000000000000002</v>
      </c>
      <c r="F47">
        <v>4</v>
      </c>
      <c r="G47">
        <v>9.5</v>
      </c>
      <c r="H47">
        <v>1</v>
      </c>
      <c r="I47">
        <v>4.3</v>
      </c>
      <c r="J47">
        <v>8.1</v>
      </c>
      <c r="K47" s="20"/>
      <c r="L47" s="15">
        <v>6</v>
      </c>
      <c r="M47">
        <v>4.8</v>
      </c>
      <c r="N47">
        <v>5.4</v>
      </c>
      <c r="O47">
        <v>5.6</v>
      </c>
      <c r="P47">
        <v>4.3</v>
      </c>
      <c r="Q47">
        <v>7</v>
      </c>
      <c r="R47">
        <v>7.2</v>
      </c>
      <c r="S47">
        <v>6.2</v>
      </c>
      <c r="T47">
        <v>6</v>
      </c>
      <c r="U47">
        <v>5.3</v>
      </c>
      <c r="W47" s="28">
        <f t="shared" si="4"/>
        <v>5.05</v>
      </c>
      <c r="AB47" s="15" t="s">
        <v>30</v>
      </c>
      <c r="AC47">
        <v>1.2</v>
      </c>
      <c r="AD47">
        <v>1.4</v>
      </c>
      <c r="AE47">
        <v>0.6</v>
      </c>
      <c r="AF47">
        <v>1.8</v>
      </c>
      <c r="AG47">
        <v>4.4000000000000004</v>
      </c>
      <c r="AH47">
        <v>7.3</v>
      </c>
      <c r="AI47">
        <v>2.4</v>
      </c>
      <c r="AJ47">
        <v>2.8</v>
      </c>
      <c r="AK47">
        <v>7.4</v>
      </c>
      <c r="AN47" s="15" t="s">
        <v>30</v>
      </c>
      <c r="AO47">
        <v>1</v>
      </c>
      <c r="AP47">
        <v>1.7</v>
      </c>
      <c r="AQ47">
        <v>1.2</v>
      </c>
      <c r="AR47">
        <v>0.4</v>
      </c>
      <c r="AS47">
        <v>4.3</v>
      </c>
      <c r="AT47">
        <v>7.1</v>
      </c>
      <c r="AU47">
        <v>1.9</v>
      </c>
      <c r="AV47">
        <v>3.3</v>
      </c>
      <c r="AW47">
        <v>7.9</v>
      </c>
      <c r="AY47" s="28">
        <f t="shared" si="5"/>
        <v>3.227777777777777</v>
      </c>
    </row>
    <row r="48" spans="1:55" x14ac:dyDescent="0.55000000000000004">
      <c r="A48" s="15">
        <v>7</v>
      </c>
      <c r="B48">
        <v>1.9</v>
      </c>
      <c r="C48">
        <v>3.5</v>
      </c>
      <c r="D48">
        <v>5.2</v>
      </c>
      <c r="E48">
        <v>3.2</v>
      </c>
      <c r="F48">
        <v>8</v>
      </c>
      <c r="G48">
        <v>8.5</v>
      </c>
      <c r="H48">
        <v>2.2999999999999998</v>
      </c>
      <c r="I48">
        <v>5.2</v>
      </c>
      <c r="J48">
        <v>9</v>
      </c>
      <c r="K48" s="20"/>
      <c r="L48" s="15">
        <v>7</v>
      </c>
      <c r="M48">
        <v>6.4</v>
      </c>
      <c r="N48">
        <v>5.4</v>
      </c>
      <c r="O48">
        <v>5.2</v>
      </c>
      <c r="P48">
        <v>4.5999999999999996</v>
      </c>
      <c r="Q48">
        <v>5.2</v>
      </c>
      <c r="R48">
        <v>8.6</v>
      </c>
      <c r="S48">
        <v>6.5</v>
      </c>
      <c r="T48">
        <v>8.6999999999999993</v>
      </c>
      <c r="U48">
        <v>10</v>
      </c>
      <c r="W48" s="28">
        <f t="shared" si="4"/>
        <v>5.9666666666666668</v>
      </c>
      <c r="AB48" s="15" t="s">
        <v>31</v>
      </c>
      <c r="AC48">
        <v>4.8</v>
      </c>
      <c r="AD48">
        <v>4</v>
      </c>
      <c r="AE48">
        <v>3.3</v>
      </c>
      <c r="AF48">
        <v>2.5</v>
      </c>
      <c r="AG48">
        <v>3.9</v>
      </c>
      <c r="AH48">
        <v>6.5</v>
      </c>
      <c r="AI48">
        <v>2.2000000000000002</v>
      </c>
      <c r="AJ48">
        <v>3.2</v>
      </c>
      <c r="AK48">
        <v>6.3</v>
      </c>
      <c r="AN48" s="15" t="s">
        <v>31</v>
      </c>
      <c r="AO48">
        <v>4.2</v>
      </c>
      <c r="AP48">
        <v>3.4</v>
      </c>
      <c r="AQ48">
        <v>3</v>
      </c>
      <c r="AR48">
        <v>4.7</v>
      </c>
      <c r="AS48">
        <v>5.2</v>
      </c>
      <c r="AT48">
        <v>5.8</v>
      </c>
      <c r="AU48">
        <v>2.5</v>
      </c>
      <c r="AV48">
        <v>4.9000000000000004</v>
      </c>
      <c r="AW48">
        <v>6.2</v>
      </c>
      <c r="AY48" s="28">
        <f t="shared" si="5"/>
        <v>4.2555555555555564</v>
      </c>
    </row>
    <row r="49" spans="1:51" x14ac:dyDescent="0.55000000000000004">
      <c r="A49" s="15">
        <v>8</v>
      </c>
      <c r="B49">
        <v>4.3</v>
      </c>
      <c r="C49">
        <v>4.3</v>
      </c>
      <c r="D49">
        <v>4.5999999999999996</v>
      </c>
      <c r="E49">
        <v>5.9</v>
      </c>
      <c r="F49">
        <v>6.4</v>
      </c>
      <c r="G49">
        <v>5.7</v>
      </c>
      <c r="H49">
        <v>4.2</v>
      </c>
      <c r="I49">
        <v>4.8</v>
      </c>
      <c r="J49">
        <v>6.2</v>
      </c>
      <c r="K49" s="20"/>
      <c r="L49" s="15">
        <v>8</v>
      </c>
      <c r="M49">
        <v>4.7</v>
      </c>
      <c r="N49">
        <v>3.9</v>
      </c>
      <c r="O49">
        <v>4.4000000000000004</v>
      </c>
      <c r="P49">
        <v>6.6</v>
      </c>
      <c r="Q49">
        <v>5</v>
      </c>
      <c r="R49">
        <v>5</v>
      </c>
      <c r="S49">
        <v>3.8</v>
      </c>
      <c r="T49">
        <v>4.8</v>
      </c>
      <c r="U49">
        <v>5.3</v>
      </c>
      <c r="W49" s="28">
        <f t="shared" si="4"/>
        <v>4.9944444444444436</v>
      </c>
      <c r="AB49" s="15" t="s">
        <v>32</v>
      </c>
      <c r="AC49">
        <v>3.8</v>
      </c>
      <c r="AD49">
        <v>4.2</v>
      </c>
      <c r="AE49">
        <v>3.8</v>
      </c>
      <c r="AF49">
        <v>3.2</v>
      </c>
      <c r="AG49">
        <v>7.7</v>
      </c>
      <c r="AH49">
        <v>7</v>
      </c>
      <c r="AI49">
        <v>3</v>
      </c>
      <c r="AJ49">
        <v>6.1</v>
      </c>
      <c r="AK49">
        <v>7.1</v>
      </c>
      <c r="AN49" s="15" t="s">
        <v>32</v>
      </c>
      <c r="AO49">
        <v>4.8</v>
      </c>
      <c r="AP49">
        <v>4.8</v>
      </c>
      <c r="AQ49">
        <v>5.3</v>
      </c>
      <c r="AR49">
        <v>4.7</v>
      </c>
      <c r="AS49">
        <v>5</v>
      </c>
      <c r="AT49">
        <v>5.3</v>
      </c>
      <c r="AU49">
        <v>4.4000000000000004</v>
      </c>
      <c r="AV49">
        <v>4.8</v>
      </c>
      <c r="AW49">
        <v>4.7</v>
      </c>
      <c r="AY49" s="28">
        <f>AVERAGE(AC49:AK49,AO49:AW49)</f>
        <v>4.9833333333333334</v>
      </c>
    </row>
    <row r="50" spans="1:51" x14ac:dyDescent="0.55000000000000004">
      <c r="A50" s="15">
        <v>9</v>
      </c>
      <c r="B50">
        <v>4.5999999999999996</v>
      </c>
      <c r="C50">
        <v>4.0999999999999996</v>
      </c>
      <c r="D50">
        <v>3.2</v>
      </c>
      <c r="E50">
        <v>2.5</v>
      </c>
      <c r="F50">
        <v>3.7</v>
      </c>
      <c r="G50">
        <v>2.4</v>
      </c>
      <c r="H50">
        <v>2.6</v>
      </c>
      <c r="I50">
        <v>3.6</v>
      </c>
      <c r="J50">
        <v>8.6</v>
      </c>
      <c r="K50" s="20"/>
      <c r="L50" s="15">
        <v>9</v>
      </c>
      <c r="M50">
        <v>6.2</v>
      </c>
      <c r="N50">
        <v>5.4</v>
      </c>
      <c r="O50">
        <v>5.5</v>
      </c>
      <c r="P50">
        <v>3</v>
      </c>
      <c r="Q50">
        <v>3.8</v>
      </c>
      <c r="R50">
        <v>4.2</v>
      </c>
      <c r="S50">
        <v>3.1</v>
      </c>
      <c r="T50">
        <v>5.8</v>
      </c>
      <c r="U50">
        <v>9</v>
      </c>
      <c r="W50" s="28">
        <f t="shared" si="4"/>
        <v>4.5166666666666666</v>
      </c>
      <c r="AB50" s="15" t="s">
        <v>33</v>
      </c>
      <c r="AC50">
        <v>3.8</v>
      </c>
      <c r="AD50">
        <v>5.6</v>
      </c>
      <c r="AE50">
        <v>5.6</v>
      </c>
      <c r="AF50">
        <v>3.3</v>
      </c>
      <c r="AG50">
        <v>6.5</v>
      </c>
      <c r="AH50">
        <v>7.1</v>
      </c>
      <c r="AI50">
        <v>2.7</v>
      </c>
      <c r="AJ50">
        <v>4.4000000000000004</v>
      </c>
      <c r="AK50">
        <v>6.7</v>
      </c>
      <c r="AN50" s="15" t="s">
        <v>33</v>
      </c>
      <c r="AO50">
        <v>3.8</v>
      </c>
      <c r="AP50">
        <v>4.3</v>
      </c>
      <c r="AQ50">
        <v>6.5</v>
      </c>
      <c r="AR50">
        <v>5.3</v>
      </c>
      <c r="AS50">
        <v>5.4</v>
      </c>
      <c r="AT50">
        <v>6.6</v>
      </c>
      <c r="AU50">
        <v>3.4</v>
      </c>
      <c r="AV50">
        <v>4.5</v>
      </c>
      <c r="AW50">
        <v>6.3</v>
      </c>
      <c r="AY50" s="28">
        <f t="shared" si="5"/>
        <v>5.0999999999999996</v>
      </c>
    </row>
    <row r="51" spans="1:51" x14ac:dyDescent="0.55000000000000004">
      <c r="A51" s="15">
        <v>10</v>
      </c>
      <c r="B51">
        <v>5.3</v>
      </c>
      <c r="C51">
        <v>4.7</v>
      </c>
      <c r="D51">
        <v>4.8</v>
      </c>
      <c r="E51">
        <v>5.3</v>
      </c>
      <c r="F51">
        <v>4.8</v>
      </c>
      <c r="G51">
        <v>5.2</v>
      </c>
      <c r="H51">
        <v>1</v>
      </c>
      <c r="I51">
        <v>4.8</v>
      </c>
      <c r="J51">
        <v>8.4</v>
      </c>
      <c r="K51" s="20"/>
      <c r="L51" s="15">
        <v>10</v>
      </c>
      <c r="M51">
        <v>4.8</v>
      </c>
      <c r="N51">
        <v>5</v>
      </c>
      <c r="O51">
        <v>4.9000000000000004</v>
      </c>
      <c r="P51">
        <v>2.4</v>
      </c>
      <c r="Q51">
        <v>7</v>
      </c>
      <c r="R51">
        <v>5.2</v>
      </c>
      <c r="S51">
        <v>2.9</v>
      </c>
      <c r="T51">
        <v>6.7</v>
      </c>
      <c r="U51">
        <v>8.9</v>
      </c>
      <c r="W51" s="28">
        <f t="shared" si="4"/>
        <v>5.1166666666666671</v>
      </c>
      <c r="AB51" s="15" t="s">
        <v>34</v>
      </c>
      <c r="AC51">
        <v>2.7</v>
      </c>
      <c r="AD51">
        <v>1.8</v>
      </c>
      <c r="AE51">
        <v>1.8</v>
      </c>
      <c r="AF51">
        <v>3.1</v>
      </c>
      <c r="AG51">
        <v>6.8</v>
      </c>
      <c r="AH51">
        <v>7</v>
      </c>
      <c r="AI51">
        <v>2</v>
      </c>
      <c r="AJ51">
        <v>4.7</v>
      </c>
      <c r="AK51">
        <v>8.3000000000000007</v>
      </c>
      <c r="AN51" s="15" t="s">
        <v>34</v>
      </c>
      <c r="AO51">
        <v>2.2000000000000002</v>
      </c>
      <c r="AP51">
        <v>3.4</v>
      </c>
      <c r="AQ51">
        <v>4.7</v>
      </c>
      <c r="AR51">
        <v>4.8</v>
      </c>
      <c r="AS51">
        <v>4.4000000000000004</v>
      </c>
      <c r="AT51">
        <v>5.4</v>
      </c>
      <c r="AU51">
        <v>5.0999999999999996</v>
      </c>
      <c r="AV51">
        <v>5.0999999999999996</v>
      </c>
      <c r="AW51">
        <v>6.5</v>
      </c>
      <c r="AY51" s="28">
        <f t="shared" si="5"/>
        <v>4.4333333333333336</v>
      </c>
    </row>
    <row r="52" spans="1:51" x14ac:dyDescent="0.55000000000000004">
      <c r="A52" s="15">
        <v>11</v>
      </c>
      <c r="B52">
        <v>3</v>
      </c>
      <c r="C52">
        <v>4.8</v>
      </c>
      <c r="D52">
        <v>4.9000000000000004</v>
      </c>
      <c r="E52">
        <v>3.4</v>
      </c>
      <c r="F52">
        <v>5.2</v>
      </c>
      <c r="G52">
        <v>7.5</v>
      </c>
      <c r="H52">
        <v>3.1</v>
      </c>
      <c r="I52">
        <v>5.0999999999999996</v>
      </c>
      <c r="J52">
        <v>6.1</v>
      </c>
      <c r="K52" s="20"/>
      <c r="L52" s="15">
        <v>11</v>
      </c>
      <c r="M52">
        <v>3</v>
      </c>
      <c r="N52">
        <v>5.0999999999999996</v>
      </c>
      <c r="O52">
        <v>4.5</v>
      </c>
      <c r="P52">
        <v>4.8</v>
      </c>
      <c r="Q52">
        <v>4.5999999999999996</v>
      </c>
      <c r="R52">
        <v>5.3</v>
      </c>
      <c r="S52">
        <v>2.9</v>
      </c>
      <c r="T52">
        <v>5.7</v>
      </c>
      <c r="U52">
        <v>7.1</v>
      </c>
      <c r="W52" s="28">
        <f t="shared" si="4"/>
        <v>4.7833333333333332</v>
      </c>
      <c r="AB52" s="15" t="s">
        <v>35</v>
      </c>
      <c r="AC52">
        <v>3.1</v>
      </c>
      <c r="AD52">
        <v>1.6</v>
      </c>
      <c r="AE52">
        <v>0.8</v>
      </c>
      <c r="AF52">
        <v>4.5</v>
      </c>
      <c r="AG52">
        <v>7.7</v>
      </c>
      <c r="AH52">
        <v>7.7</v>
      </c>
      <c r="AI52">
        <v>1.2</v>
      </c>
      <c r="AJ52">
        <v>8.1</v>
      </c>
      <c r="AK52">
        <v>9.6999999999999993</v>
      </c>
      <c r="AN52" s="15" t="s">
        <v>35</v>
      </c>
      <c r="AO52">
        <v>3.3</v>
      </c>
      <c r="AP52">
        <v>2.2999999999999998</v>
      </c>
      <c r="AQ52">
        <v>3.8</v>
      </c>
      <c r="AR52">
        <v>4.5</v>
      </c>
      <c r="AS52">
        <v>7.4</v>
      </c>
      <c r="AT52">
        <v>7.3</v>
      </c>
      <c r="AU52">
        <v>1.5</v>
      </c>
      <c r="AV52">
        <v>7.9</v>
      </c>
      <c r="AW52">
        <v>9.4</v>
      </c>
      <c r="AY52" s="28">
        <f t="shared" si="5"/>
        <v>5.0999999999999996</v>
      </c>
    </row>
    <row r="53" spans="1:51" x14ac:dyDescent="0.55000000000000004">
      <c r="A53" s="15">
        <v>12</v>
      </c>
      <c r="B53">
        <v>3.1</v>
      </c>
      <c r="C53">
        <v>5.3</v>
      </c>
      <c r="D53">
        <v>6.7</v>
      </c>
      <c r="E53">
        <v>2.1</v>
      </c>
      <c r="F53">
        <v>4.9000000000000004</v>
      </c>
      <c r="G53">
        <v>8.8000000000000007</v>
      </c>
      <c r="H53">
        <v>1.5</v>
      </c>
      <c r="I53">
        <v>5.2</v>
      </c>
      <c r="J53">
        <v>9.4</v>
      </c>
      <c r="K53" s="20"/>
      <c r="L53" s="15">
        <v>12</v>
      </c>
      <c r="M53">
        <v>4.8</v>
      </c>
      <c r="N53">
        <v>5.0999999999999996</v>
      </c>
      <c r="O53">
        <v>5.4</v>
      </c>
      <c r="P53">
        <v>4.5</v>
      </c>
      <c r="Q53">
        <v>8.4</v>
      </c>
      <c r="R53">
        <v>6.9</v>
      </c>
      <c r="S53">
        <v>1.4</v>
      </c>
      <c r="T53">
        <v>4</v>
      </c>
      <c r="U53">
        <v>9.4</v>
      </c>
      <c r="W53" s="28">
        <f t="shared" si="4"/>
        <v>5.3833333333333355</v>
      </c>
    </row>
    <row r="54" spans="1:51" x14ac:dyDescent="0.55000000000000004">
      <c r="K54" s="20"/>
    </row>
  </sheetData>
  <mergeCells count="2">
    <mergeCell ref="A1:X1"/>
    <mergeCell ref="AB1:AY1"/>
  </mergeCells>
  <pageMargins left="0.7" right="0.7" top="0.75" bottom="0.75" header="0.3" footer="0.3"/>
  <pageSetup paperSize="9" scale="1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AE94-1444-4FB5-B9DE-033FE12E2ABD}">
  <sheetPr>
    <pageSetUpPr fitToPage="1"/>
  </sheetPr>
  <dimension ref="A1:AY52"/>
  <sheetViews>
    <sheetView tabSelected="1" zoomScale="52" zoomScaleNormal="52" workbookViewId="0">
      <selection activeCell="L5" sqref="L5"/>
    </sheetView>
  </sheetViews>
  <sheetFormatPr defaultRowHeight="14.4" x14ac:dyDescent="0.55000000000000004"/>
  <cols>
    <col min="1" max="1" width="18.20703125" customWidth="1"/>
    <col min="10" max="10" width="15.7890625" customWidth="1"/>
    <col min="11" max="11" width="8.89453125" style="7"/>
    <col min="12" max="12" width="18.20703125" customWidth="1"/>
    <col min="23" max="23" width="8.83984375" style="27"/>
    <col min="25" max="25" width="8.89453125" style="1"/>
    <col min="28" max="28" width="8.7890625" customWidth="1"/>
    <col min="38" max="38" width="8.89453125" style="8"/>
    <col min="50" max="50" width="8.83984375" style="27"/>
    <col min="51" max="51" width="8.89453125" style="2"/>
  </cols>
  <sheetData>
    <row r="1" spans="1:51" ht="75.599999999999994" customHeight="1" x14ac:dyDescent="0.55000000000000004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AA1" s="109" t="s">
        <v>1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1" x14ac:dyDescent="0.55000000000000004">
      <c r="A2" s="3" t="s">
        <v>2</v>
      </c>
      <c r="B2" s="4" t="s">
        <v>3</v>
      </c>
      <c r="C2" s="4" t="s">
        <v>3</v>
      </c>
      <c r="D2" s="4" t="s">
        <v>3</v>
      </c>
      <c r="E2" s="5" t="s">
        <v>4</v>
      </c>
      <c r="F2" s="5" t="s">
        <v>4</v>
      </c>
      <c r="G2" s="5" t="s">
        <v>4</v>
      </c>
      <c r="H2" s="6" t="s">
        <v>5</v>
      </c>
      <c r="I2" s="6" t="s">
        <v>5</v>
      </c>
      <c r="J2" s="6" t="s">
        <v>5</v>
      </c>
      <c r="L2" s="3" t="s">
        <v>2</v>
      </c>
      <c r="M2" s="4" t="s">
        <v>3</v>
      </c>
      <c r="N2" s="4" t="s">
        <v>3</v>
      </c>
      <c r="O2" s="4" t="s">
        <v>3</v>
      </c>
      <c r="P2" s="5" t="s">
        <v>4</v>
      </c>
      <c r="Q2" s="5" t="s">
        <v>4</v>
      </c>
      <c r="R2" s="5" t="s">
        <v>4</v>
      </c>
      <c r="S2" s="6" t="s">
        <v>5</v>
      </c>
      <c r="T2" s="6" t="s">
        <v>5</v>
      </c>
      <c r="U2" s="6" t="s">
        <v>5</v>
      </c>
      <c r="AA2" s="3" t="s">
        <v>2</v>
      </c>
      <c r="AB2" s="4" t="s">
        <v>6</v>
      </c>
      <c r="AC2" s="4" t="s">
        <v>6</v>
      </c>
      <c r="AD2" s="4" t="s">
        <v>6</v>
      </c>
      <c r="AE2" s="5" t="s">
        <v>7</v>
      </c>
      <c r="AF2" s="5" t="s">
        <v>7</v>
      </c>
      <c r="AG2" s="5" t="s">
        <v>7</v>
      </c>
      <c r="AH2" s="6" t="s">
        <v>8</v>
      </c>
      <c r="AI2" s="6" t="s">
        <v>8</v>
      </c>
      <c r="AJ2" s="6" t="s">
        <v>8</v>
      </c>
      <c r="AM2" s="3" t="s">
        <v>2</v>
      </c>
      <c r="AN2" s="4" t="s">
        <v>6</v>
      </c>
      <c r="AO2" s="4" t="s">
        <v>6</v>
      </c>
      <c r="AP2" s="4" t="s">
        <v>6</v>
      </c>
      <c r="AQ2" s="5" t="s">
        <v>7</v>
      </c>
      <c r="AR2" s="5" t="s">
        <v>7</v>
      </c>
      <c r="AS2" s="5" t="s">
        <v>7</v>
      </c>
      <c r="AT2" s="6" t="s">
        <v>8</v>
      </c>
      <c r="AU2" s="6" t="s">
        <v>8</v>
      </c>
      <c r="AV2" s="6" t="s">
        <v>8</v>
      </c>
    </row>
    <row r="3" spans="1:51" ht="15.3" x14ac:dyDescent="0.55000000000000004">
      <c r="A3" s="9" t="s">
        <v>9</v>
      </c>
      <c r="B3" s="10" t="s">
        <v>10</v>
      </c>
      <c r="C3" s="3" t="s">
        <v>11</v>
      </c>
      <c r="D3" s="11" t="s">
        <v>12</v>
      </c>
      <c r="E3" s="10" t="s">
        <v>10</v>
      </c>
      <c r="F3" s="3" t="s">
        <v>11</v>
      </c>
      <c r="G3" s="11" t="s">
        <v>12</v>
      </c>
      <c r="H3" s="10" t="s">
        <v>10</v>
      </c>
      <c r="I3" s="3" t="s">
        <v>11</v>
      </c>
      <c r="J3" s="11" t="s">
        <v>12</v>
      </c>
      <c r="L3" s="9" t="s">
        <v>9</v>
      </c>
      <c r="M3" s="10" t="s">
        <v>10</v>
      </c>
      <c r="N3" s="3" t="s">
        <v>11</v>
      </c>
      <c r="O3" s="11" t="s">
        <v>12</v>
      </c>
      <c r="P3" s="10" t="s">
        <v>10</v>
      </c>
      <c r="Q3" s="3" t="s">
        <v>11</v>
      </c>
      <c r="R3" s="11" t="s">
        <v>12</v>
      </c>
      <c r="S3" s="10" t="s">
        <v>10</v>
      </c>
      <c r="T3" s="3" t="s">
        <v>11</v>
      </c>
      <c r="U3" s="11" t="s">
        <v>12</v>
      </c>
      <c r="AA3" s="9" t="s">
        <v>9</v>
      </c>
      <c r="AB3" s="10" t="s">
        <v>10</v>
      </c>
      <c r="AC3" s="3" t="s">
        <v>11</v>
      </c>
      <c r="AD3" s="11" t="s">
        <v>12</v>
      </c>
      <c r="AE3" s="10" t="s">
        <v>10</v>
      </c>
      <c r="AF3" s="3" t="s">
        <v>11</v>
      </c>
      <c r="AG3" s="11" t="s">
        <v>12</v>
      </c>
      <c r="AH3" s="10" t="s">
        <v>10</v>
      </c>
      <c r="AI3" s="3" t="s">
        <v>11</v>
      </c>
      <c r="AJ3" s="11" t="s">
        <v>12</v>
      </c>
      <c r="AM3" s="9" t="s">
        <v>9</v>
      </c>
      <c r="AN3" s="10" t="s">
        <v>10</v>
      </c>
      <c r="AO3" s="3" t="s">
        <v>11</v>
      </c>
      <c r="AP3" s="11" t="s">
        <v>12</v>
      </c>
      <c r="AQ3" s="10" t="s">
        <v>10</v>
      </c>
      <c r="AR3" s="3" t="s">
        <v>11</v>
      </c>
      <c r="AS3" s="11" t="s">
        <v>12</v>
      </c>
      <c r="AT3" s="10" t="s">
        <v>10</v>
      </c>
      <c r="AU3" s="3" t="s">
        <v>11</v>
      </c>
      <c r="AV3" s="11" t="s">
        <v>12</v>
      </c>
    </row>
    <row r="4" spans="1:51" x14ac:dyDescent="0.55000000000000004">
      <c r="A4" s="12" t="s">
        <v>13</v>
      </c>
      <c r="B4" s="13" t="s">
        <v>14</v>
      </c>
      <c r="C4" s="13" t="s">
        <v>14</v>
      </c>
      <c r="D4" s="13" t="s">
        <v>14</v>
      </c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L4" s="12" t="s">
        <v>15</v>
      </c>
      <c r="M4" s="14" t="s">
        <v>16</v>
      </c>
      <c r="N4" s="14" t="s">
        <v>16</v>
      </c>
      <c r="O4" s="14" t="s">
        <v>16</v>
      </c>
      <c r="P4" s="14" t="s">
        <v>16</v>
      </c>
      <c r="Q4" s="14" t="s">
        <v>16</v>
      </c>
      <c r="R4" s="14" t="s">
        <v>16</v>
      </c>
      <c r="S4" s="14" t="s">
        <v>16</v>
      </c>
      <c r="T4" s="14" t="s">
        <v>16</v>
      </c>
      <c r="U4" s="14" t="s">
        <v>16</v>
      </c>
      <c r="AA4" s="12" t="s">
        <v>13</v>
      </c>
      <c r="AB4" s="13" t="s">
        <v>17</v>
      </c>
      <c r="AC4" s="13" t="s">
        <v>17</v>
      </c>
      <c r="AD4" s="13" t="s">
        <v>17</v>
      </c>
      <c r="AE4" s="13" t="s">
        <v>17</v>
      </c>
      <c r="AF4" s="13" t="s">
        <v>17</v>
      </c>
      <c r="AG4" s="13" t="s">
        <v>17</v>
      </c>
      <c r="AH4" s="13" t="s">
        <v>17</v>
      </c>
      <c r="AI4" s="13" t="s">
        <v>17</v>
      </c>
      <c r="AJ4" s="13" t="s">
        <v>17</v>
      </c>
      <c r="AM4" s="12" t="s">
        <v>15</v>
      </c>
      <c r="AN4" s="14" t="s">
        <v>18</v>
      </c>
      <c r="AO4" s="14" t="s">
        <v>18</v>
      </c>
      <c r="AP4" s="14" t="s">
        <v>18</v>
      </c>
      <c r="AQ4" s="14" t="s">
        <v>18</v>
      </c>
      <c r="AR4" s="14" t="s">
        <v>18</v>
      </c>
      <c r="AS4" s="14" t="s">
        <v>18</v>
      </c>
      <c r="AT4" s="14" t="s">
        <v>18</v>
      </c>
      <c r="AU4" s="14" t="s">
        <v>18</v>
      </c>
      <c r="AV4" s="14" t="s">
        <v>18</v>
      </c>
    </row>
    <row r="5" spans="1:51" x14ac:dyDescent="0.55000000000000004">
      <c r="A5" s="15">
        <v>1</v>
      </c>
      <c r="B5">
        <v>0</v>
      </c>
      <c r="C5">
        <v>4.4000000000000004</v>
      </c>
      <c r="D5">
        <v>4.5999999999999996</v>
      </c>
      <c r="E5">
        <v>0.1</v>
      </c>
      <c r="F5">
        <v>4.3</v>
      </c>
      <c r="G5">
        <v>4.5999999999999996</v>
      </c>
      <c r="H5">
        <v>0</v>
      </c>
      <c r="I5">
        <v>3.9</v>
      </c>
      <c r="J5">
        <v>0</v>
      </c>
      <c r="L5" s="15">
        <v>1</v>
      </c>
      <c r="M5">
        <v>5.6</v>
      </c>
      <c r="N5">
        <v>5.6</v>
      </c>
      <c r="O5">
        <v>4.8</v>
      </c>
      <c r="P5">
        <v>0</v>
      </c>
      <c r="Q5">
        <v>0</v>
      </c>
      <c r="R5">
        <v>4.4000000000000004</v>
      </c>
      <c r="S5">
        <v>6.4</v>
      </c>
      <c r="T5">
        <v>8</v>
      </c>
      <c r="U5">
        <v>6.2</v>
      </c>
      <c r="W5" s="28">
        <f>AVERAGE(B5:J5,M5:U5)</f>
        <v>3.4944444444444445</v>
      </c>
      <c r="X5" s="26">
        <f>AVERAGE(M5:U5)</f>
        <v>4.5555555555555554</v>
      </c>
      <c r="AA5" s="15" t="s">
        <v>36</v>
      </c>
      <c r="AB5">
        <v>1.1000000000000001</v>
      </c>
      <c r="AC5">
        <v>4.0999999999999996</v>
      </c>
      <c r="AD5">
        <v>4.5999999999999996</v>
      </c>
      <c r="AE5">
        <v>1</v>
      </c>
      <c r="AF5">
        <v>1</v>
      </c>
      <c r="AG5">
        <v>1.4</v>
      </c>
      <c r="AH5">
        <v>0.7</v>
      </c>
      <c r="AI5">
        <v>0.6</v>
      </c>
      <c r="AJ5">
        <v>0.3</v>
      </c>
      <c r="AM5" s="15" t="s">
        <v>36</v>
      </c>
      <c r="AN5">
        <v>8</v>
      </c>
      <c r="AO5">
        <v>7.8</v>
      </c>
      <c r="AP5">
        <v>8.6</v>
      </c>
      <c r="AQ5">
        <v>9</v>
      </c>
      <c r="AR5">
        <v>8.9</v>
      </c>
      <c r="AS5">
        <v>8.9</v>
      </c>
      <c r="AT5">
        <v>9</v>
      </c>
      <c r="AU5">
        <v>8.6</v>
      </c>
      <c r="AV5">
        <v>8.8000000000000007</v>
      </c>
      <c r="AX5" s="28">
        <f>AVERAGE(AB5:AJ5,AN5:AV5)</f>
        <v>5.1333333333333329</v>
      </c>
      <c r="AY5" s="26">
        <f>AVERAGE(AN5:AV5)</f>
        <v>8.6222222222222218</v>
      </c>
    </row>
    <row r="6" spans="1:51" x14ac:dyDescent="0.55000000000000004">
      <c r="A6" s="15">
        <v>2</v>
      </c>
      <c r="B6">
        <v>0.1</v>
      </c>
      <c r="C6">
        <v>0</v>
      </c>
      <c r="D6">
        <v>6.2</v>
      </c>
      <c r="E6">
        <v>0.1</v>
      </c>
      <c r="F6">
        <v>0.1</v>
      </c>
      <c r="G6">
        <v>7.4</v>
      </c>
      <c r="H6">
        <v>4.5999999999999996</v>
      </c>
      <c r="I6">
        <v>5.9</v>
      </c>
      <c r="J6">
        <v>0.3</v>
      </c>
      <c r="L6" s="15">
        <v>2</v>
      </c>
      <c r="M6">
        <v>5.4</v>
      </c>
      <c r="N6">
        <v>0</v>
      </c>
      <c r="O6">
        <v>7</v>
      </c>
      <c r="P6">
        <v>0.2</v>
      </c>
      <c r="Q6">
        <v>0.2</v>
      </c>
      <c r="R6">
        <v>2.8</v>
      </c>
      <c r="S6">
        <v>7</v>
      </c>
      <c r="T6">
        <v>7.7</v>
      </c>
      <c r="U6">
        <v>7.2</v>
      </c>
      <c r="W6" s="28">
        <f t="shared" ref="W6:W16" si="0">AVERAGE(B6:J6,M6:U6)</f>
        <v>3.4555555555555562</v>
      </c>
      <c r="X6" s="26">
        <f t="shared" ref="X6:X16" si="1">AVERAGE(M6:U6)</f>
        <v>4.166666666666667</v>
      </c>
      <c r="AA6" s="15" t="s">
        <v>26</v>
      </c>
      <c r="AB6">
        <v>3.8</v>
      </c>
      <c r="AC6">
        <v>5.4</v>
      </c>
      <c r="AD6">
        <v>5.6</v>
      </c>
      <c r="AE6">
        <v>5.2</v>
      </c>
      <c r="AF6">
        <v>4.9000000000000004</v>
      </c>
      <c r="AG6">
        <v>4.8</v>
      </c>
      <c r="AH6">
        <v>5.4</v>
      </c>
      <c r="AI6">
        <v>5.5</v>
      </c>
      <c r="AJ6">
        <v>5.2</v>
      </c>
      <c r="AM6" s="15" t="s">
        <v>26</v>
      </c>
      <c r="AN6">
        <v>5.8</v>
      </c>
      <c r="AO6">
        <v>5.8</v>
      </c>
      <c r="AP6">
        <v>6.2</v>
      </c>
      <c r="AQ6">
        <v>4</v>
      </c>
      <c r="AR6">
        <v>2.6</v>
      </c>
      <c r="AS6">
        <v>4.7</v>
      </c>
      <c r="AT6">
        <v>5.8</v>
      </c>
      <c r="AU6">
        <v>5.2</v>
      </c>
      <c r="AV6">
        <v>6</v>
      </c>
      <c r="AX6" s="28">
        <f t="shared" ref="AX6:AX14" si="2">AVERAGE(AB6:AJ6,AN6:AV6)</f>
        <v>5.1055555555555552</v>
      </c>
      <c r="AY6" s="26">
        <f t="shared" ref="AY6:AY15" si="3">AVERAGE(AN6:AV6)</f>
        <v>5.1222222222222227</v>
      </c>
    </row>
    <row r="7" spans="1:51" x14ac:dyDescent="0.55000000000000004">
      <c r="A7" s="15">
        <v>3</v>
      </c>
      <c r="B7">
        <v>7.6</v>
      </c>
      <c r="C7">
        <v>6.3</v>
      </c>
      <c r="D7">
        <v>5.5</v>
      </c>
      <c r="E7">
        <v>4.9000000000000004</v>
      </c>
      <c r="F7">
        <v>5</v>
      </c>
      <c r="G7">
        <v>4.9000000000000004</v>
      </c>
      <c r="H7">
        <v>2.6</v>
      </c>
      <c r="I7">
        <v>2.8</v>
      </c>
      <c r="J7">
        <v>1.4</v>
      </c>
      <c r="L7" s="15">
        <v>3</v>
      </c>
      <c r="M7">
        <v>8.6</v>
      </c>
      <c r="N7">
        <v>8.3000000000000007</v>
      </c>
      <c r="O7">
        <v>6.4</v>
      </c>
      <c r="P7">
        <v>4.4000000000000004</v>
      </c>
      <c r="Q7">
        <v>6</v>
      </c>
      <c r="R7">
        <v>8.3000000000000007</v>
      </c>
      <c r="S7">
        <v>6.9</v>
      </c>
      <c r="T7">
        <v>7</v>
      </c>
      <c r="U7">
        <v>8.6</v>
      </c>
      <c r="W7" s="28">
        <f t="shared" si="0"/>
        <v>5.8611111111111107</v>
      </c>
      <c r="X7" s="26">
        <f t="shared" si="1"/>
        <v>7.166666666666667</v>
      </c>
      <c r="AA7" s="15" t="s">
        <v>27</v>
      </c>
      <c r="AB7">
        <v>1.6</v>
      </c>
      <c r="AC7">
        <v>3.8</v>
      </c>
      <c r="AD7">
        <v>6.7</v>
      </c>
      <c r="AE7">
        <v>5.0999999999999996</v>
      </c>
      <c r="AF7">
        <v>3.7</v>
      </c>
      <c r="AG7">
        <v>7.5</v>
      </c>
      <c r="AH7">
        <v>4.4000000000000004</v>
      </c>
      <c r="AI7">
        <v>5</v>
      </c>
      <c r="AJ7">
        <v>6.9</v>
      </c>
      <c r="AM7" s="15" t="s">
        <v>27</v>
      </c>
      <c r="AN7">
        <v>3.3</v>
      </c>
      <c r="AO7">
        <v>2.8</v>
      </c>
      <c r="AP7">
        <v>7.7</v>
      </c>
      <c r="AQ7">
        <v>3.3</v>
      </c>
      <c r="AR7">
        <v>3.3</v>
      </c>
      <c r="AS7">
        <v>6.2</v>
      </c>
      <c r="AT7">
        <v>4.4000000000000004</v>
      </c>
      <c r="AU7">
        <v>6.1</v>
      </c>
      <c r="AV7">
        <v>6.5</v>
      </c>
      <c r="AX7" s="28">
        <f t="shared" si="2"/>
        <v>4.905555555555555</v>
      </c>
      <c r="AY7" s="26">
        <f t="shared" si="3"/>
        <v>4.844444444444445</v>
      </c>
    </row>
    <row r="8" spans="1:51" x14ac:dyDescent="0.55000000000000004">
      <c r="A8" s="15">
        <v>4</v>
      </c>
      <c r="B8">
        <v>5.2</v>
      </c>
      <c r="C8">
        <v>7</v>
      </c>
      <c r="D8">
        <v>6.5</v>
      </c>
      <c r="E8">
        <v>3.6</v>
      </c>
      <c r="F8">
        <v>1.3</v>
      </c>
      <c r="G8">
        <v>0.1</v>
      </c>
      <c r="H8">
        <v>0.1</v>
      </c>
      <c r="I8">
        <v>3.4</v>
      </c>
      <c r="J8">
        <v>6.2</v>
      </c>
      <c r="L8" s="15">
        <v>4</v>
      </c>
      <c r="M8">
        <v>7.2</v>
      </c>
      <c r="N8">
        <v>7.4</v>
      </c>
      <c r="O8">
        <v>8.1999999999999993</v>
      </c>
      <c r="P8">
        <v>3</v>
      </c>
      <c r="Q8">
        <v>5.5</v>
      </c>
      <c r="R8">
        <v>6.6</v>
      </c>
      <c r="S8">
        <v>6.4</v>
      </c>
      <c r="T8">
        <v>6</v>
      </c>
      <c r="U8">
        <v>6.8</v>
      </c>
      <c r="W8" s="28">
        <f t="shared" si="0"/>
        <v>5.0277777777777777</v>
      </c>
      <c r="X8" s="26">
        <f t="shared" si="1"/>
        <v>6.3444444444444441</v>
      </c>
      <c r="AA8" s="15" t="s">
        <v>28</v>
      </c>
      <c r="AB8">
        <v>0</v>
      </c>
      <c r="AC8">
        <v>1.6</v>
      </c>
      <c r="AD8">
        <v>1.5</v>
      </c>
      <c r="AE8">
        <v>0</v>
      </c>
      <c r="AF8">
        <v>0.7</v>
      </c>
      <c r="AG8">
        <v>0.4</v>
      </c>
      <c r="AH8">
        <v>0.1</v>
      </c>
      <c r="AI8">
        <v>0.7</v>
      </c>
      <c r="AJ8">
        <v>0</v>
      </c>
      <c r="AM8" s="15" t="s">
        <v>28</v>
      </c>
      <c r="AN8">
        <v>0.1</v>
      </c>
      <c r="AO8">
        <v>5.5</v>
      </c>
      <c r="AP8">
        <v>6.7</v>
      </c>
      <c r="AQ8">
        <v>0.1</v>
      </c>
      <c r="AR8">
        <v>0.4</v>
      </c>
      <c r="AS8">
        <v>0.1</v>
      </c>
      <c r="AT8">
        <v>6.9</v>
      </c>
      <c r="AU8">
        <v>0.1</v>
      </c>
      <c r="AV8">
        <v>6.4</v>
      </c>
      <c r="AX8" s="28">
        <f t="shared" si="2"/>
        <v>1.7388888888888892</v>
      </c>
      <c r="AY8" s="26">
        <f t="shared" si="3"/>
        <v>2.9222222222222225</v>
      </c>
    </row>
    <row r="9" spans="1:51" x14ac:dyDescent="0.55000000000000004">
      <c r="A9" s="15">
        <v>5</v>
      </c>
      <c r="B9">
        <v>2.4</v>
      </c>
      <c r="C9">
        <v>4.5999999999999996</v>
      </c>
      <c r="D9">
        <v>8.1999999999999993</v>
      </c>
      <c r="E9">
        <v>2.7</v>
      </c>
      <c r="F9">
        <v>5.5</v>
      </c>
      <c r="G9">
        <v>7.8</v>
      </c>
      <c r="H9">
        <v>3</v>
      </c>
      <c r="I9">
        <v>5.7</v>
      </c>
      <c r="J9">
        <v>8.8000000000000007</v>
      </c>
      <c r="L9" s="15">
        <v>5</v>
      </c>
      <c r="M9">
        <v>6.6</v>
      </c>
      <c r="N9">
        <v>6.6</v>
      </c>
      <c r="O9">
        <v>8.1</v>
      </c>
      <c r="P9">
        <v>5</v>
      </c>
      <c r="Q9">
        <v>6.9</v>
      </c>
      <c r="R9">
        <v>6.4</v>
      </c>
      <c r="S9">
        <v>6.4</v>
      </c>
      <c r="T9">
        <v>7.5</v>
      </c>
      <c r="U9">
        <v>8.6</v>
      </c>
      <c r="W9" s="28">
        <f t="shared" si="0"/>
        <v>6.1555555555555559</v>
      </c>
      <c r="X9" s="26">
        <f t="shared" si="1"/>
        <v>6.8999999999999995</v>
      </c>
      <c r="AA9" s="15" t="s">
        <v>29</v>
      </c>
      <c r="AB9">
        <v>7.1</v>
      </c>
      <c r="AC9">
        <v>4.8</v>
      </c>
      <c r="AD9">
        <v>4.8</v>
      </c>
      <c r="AE9">
        <v>2.7</v>
      </c>
      <c r="AF9">
        <v>3.3</v>
      </c>
      <c r="AG9">
        <v>4.5</v>
      </c>
      <c r="AH9">
        <v>4.7</v>
      </c>
      <c r="AI9">
        <v>6.1</v>
      </c>
      <c r="AJ9">
        <v>5.8</v>
      </c>
      <c r="AM9" s="15" t="s">
        <v>29</v>
      </c>
      <c r="AN9">
        <v>7.5</v>
      </c>
      <c r="AO9">
        <v>6.3</v>
      </c>
      <c r="AP9">
        <v>7.5</v>
      </c>
      <c r="AQ9">
        <v>2.1</v>
      </c>
      <c r="AR9">
        <v>2.7</v>
      </c>
      <c r="AS9">
        <v>4.2</v>
      </c>
      <c r="AT9">
        <v>6.6</v>
      </c>
      <c r="AU9">
        <v>7.7</v>
      </c>
      <c r="AV9">
        <v>8.3000000000000007</v>
      </c>
      <c r="AX9" s="28">
        <f t="shared" si="2"/>
        <v>5.3722222222222218</v>
      </c>
      <c r="AY9" s="26">
        <f t="shared" si="3"/>
        <v>5.8777777777777782</v>
      </c>
    </row>
    <row r="10" spans="1:51" x14ac:dyDescent="0.55000000000000004">
      <c r="A10" s="15">
        <v>6</v>
      </c>
      <c r="B10">
        <v>6.3</v>
      </c>
      <c r="C10">
        <v>6.9</v>
      </c>
      <c r="D10">
        <v>3.2</v>
      </c>
      <c r="E10">
        <v>4.9000000000000004</v>
      </c>
      <c r="F10">
        <v>4</v>
      </c>
      <c r="G10">
        <v>5.4</v>
      </c>
      <c r="H10">
        <v>5.2</v>
      </c>
      <c r="I10">
        <v>5.6</v>
      </c>
      <c r="J10">
        <v>4.8</v>
      </c>
      <c r="L10" s="15">
        <v>6</v>
      </c>
      <c r="M10">
        <v>8.9</v>
      </c>
      <c r="N10">
        <v>8.5</v>
      </c>
      <c r="O10">
        <v>7.6</v>
      </c>
      <c r="P10">
        <v>7</v>
      </c>
      <c r="Q10">
        <v>7.1</v>
      </c>
      <c r="R10">
        <v>7.7</v>
      </c>
      <c r="S10">
        <v>7.9</v>
      </c>
      <c r="T10">
        <v>8.1999999999999993</v>
      </c>
      <c r="U10">
        <v>8</v>
      </c>
      <c r="W10" s="28">
        <f t="shared" si="0"/>
        <v>6.5111111111111111</v>
      </c>
      <c r="X10" s="26">
        <f t="shared" si="1"/>
        <v>7.8777777777777782</v>
      </c>
      <c r="AA10" s="15" t="s">
        <v>30</v>
      </c>
      <c r="AB10">
        <v>6.2</v>
      </c>
      <c r="AC10">
        <v>7.6</v>
      </c>
      <c r="AD10">
        <v>6.9</v>
      </c>
      <c r="AE10">
        <v>1.4</v>
      </c>
      <c r="AF10">
        <v>2</v>
      </c>
      <c r="AG10">
        <v>4.5</v>
      </c>
      <c r="AH10">
        <v>8.3000000000000007</v>
      </c>
      <c r="AI10">
        <v>7.7</v>
      </c>
      <c r="AJ10">
        <v>1.5</v>
      </c>
      <c r="AM10" s="15" t="s">
        <v>30</v>
      </c>
      <c r="AN10">
        <v>7.7</v>
      </c>
      <c r="AO10">
        <v>8.3000000000000007</v>
      </c>
      <c r="AP10">
        <v>7.2</v>
      </c>
      <c r="AQ10">
        <v>1.4</v>
      </c>
      <c r="AR10">
        <v>2</v>
      </c>
      <c r="AS10">
        <v>6.9</v>
      </c>
      <c r="AT10">
        <v>8.9</v>
      </c>
      <c r="AU10">
        <v>8.5</v>
      </c>
      <c r="AV10">
        <v>2.7</v>
      </c>
      <c r="AX10" s="28">
        <f t="shared" si="2"/>
        <v>5.5388888888888905</v>
      </c>
      <c r="AY10" s="26">
        <f t="shared" si="3"/>
        <v>5.9555555555555557</v>
      </c>
    </row>
    <row r="11" spans="1:51" x14ac:dyDescent="0.55000000000000004">
      <c r="A11" s="15">
        <v>7</v>
      </c>
      <c r="B11">
        <v>9.1</v>
      </c>
      <c r="C11">
        <v>3.3</v>
      </c>
      <c r="D11">
        <v>6.2</v>
      </c>
      <c r="E11">
        <v>1.1000000000000001</v>
      </c>
      <c r="F11">
        <v>2.9</v>
      </c>
      <c r="G11">
        <v>5.2</v>
      </c>
      <c r="H11">
        <v>8.6</v>
      </c>
      <c r="I11">
        <v>9</v>
      </c>
      <c r="J11">
        <v>9.5</v>
      </c>
      <c r="L11" s="15">
        <v>7</v>
      </c>
      <c r="M11">
        <v>5.8</v>
      </c>
      <c r="N11">
        <v>1.2</v>
      </c>
      <c r="O11">
        <v>8.4</v>
      </c>
      <c r="P11">
        <v>8.8000000000000007</v>
      </c>
      <c r="Q11">
        <v>8.1</v>
      </c>
      <c r="R11">
        <v>9.4</v>
      </c>
      <c r="S11">
        <v>9.1999999999999993</v>
      </c>
      <c r="T11">
        <v>9.3000000000000007</v>
      </c>
      <c r="U11">
        <v>9.5</v>
      </c>
      <c r="W11" s="28">
        <f t="shared" si="0"/>
        <v>6.9222222222222216</v>
      </c>
      <c r="X11" s="26">
        <f t="shared" si="1"/>
        <v>7.7444444444444445</v>
      </c>
      <c r="AA11" s="15" t="s">
        <v>31</v>
      </c>
      <c r="AB11">
        <v>4.0999999999999996</v>
      </c>
      <c r="AC11">
        <v>6.4</v>
      </c>
      <c r="AD11">
        <v>6.2</v>
      </c>
      <c r="AE11">
        <v>6.8</v>
      </c>
      <c r="AF11">
        <v>4.5999999999999996</v>
      </c>
      <c r="AG11">
        <v>5.0999999999999996</v>
      </c>
      <c r="AH11">
        <v>6.5</v>
      </c>
      <c r="AI11">
        <v>6.1</v>
      </c>
      <c r="AJ11">
        <v>8</v>
      </c>
      <c r="AM11" s="15" t="s">
        <v>31</v>
      </c>
      <c r="AN11">
        <v>7</v>
      </c>
      <c r="AO11">
        <v>6.8</v>
      </c>
      <c r="AP11">
        <v>7.2</v>
      </c>
      <c r="AQ11">
        <v>7.1</v>
      </c>
      <c r="AR11">
        <v>6.3</v>
      </c>
      <c r="AS11">
        <v>6.1</v>
      </c>
      <c r="AT11">
        <v>6.6</v>
      </c>
      <c r="AU11">
        <v>6.5</v>
      </c>
      <c r="AV11">
        <v>8.6999999999999993</v>
      </c>
      <c r="AX11" s="28">
        <f t="shared" si="2"/>
        <v>6.4499999999999993</v>
      </c>
      <c r="AY11" s="26">
        <f t="shared" si="3"/>
        <v>6.9222222222222216</v>
      </c>
    </row>
    <row r="12" spans="1:51" x14ac:dyDescent="0.55000000000000004">
      <c r="A12" s="15">
        <v>8</v>
      </c>
      <c r="B12">
        <v>6.6</v>
      </c>
      <c r="C12">
        <v>6</v>
      </c>
      <c r="D12">
        <v>5.6</v>
      </c>
      <c r="E12">
        <v>2.5</v>
      </c>
      <c r="F12">
        <v>5.8</v>
      </c>
      <c r="G12">
        <v>5.9</v>
      </c>
      <c r="H12">
        <v>5.8</v>
      </c>
      <c r="I12">
        <v>5.6</v>
      </c>
      <c r="J12">
        <v>6.3</v>
      </c>
      <c r="L12" s="15">
        <v>8</v>
      </c>
      <c r="M12">
        <v>8.6</v>
      </c>
      <c r="N12">
        <v>6.6</v>
      </c>
      <c r="O12">
        <v>7</v>
      </c>
      <c r="P12">
        <v>1.8</v>
      </c>
      <c r="Q12">
        <v>6</v>
      </c>
      <c r="R12">
        <v>6</v>
      </c>
      <c r="S12">
        <v>5.2</v>
      </c>
      <c r="T12">
        <v>6.4</v>
      </c>
      <c r="U12">
        <v>6</v>
      </c>
      <c r="W12" s="28">
        <f t="shared" si="0"/>
        <v>5.7611111111111111</v>
      </c>
      <c r="X12" s="26">
        <f t="shared" si="1"/>
        <v>5.9555555555555557</v>
      </c>
      <c r="AA12" s="15" t="s">
        <v>32</v>
      </c>
      <c r="AB12">
        <v>6.5</v>
      </c>
      <c r="AC12">
        <v>5.6</v>
      </c>
      <c r="AD12">
        <v>5.0999999999999996</v>
      </c>
      <c r="AE12">
        <v>7.4</v>
      </c>
      <c r="AF12">
        <v>6.4</v>
      </c>
      <c r="AG12">
        <v>6.5</v>
      </c>
      <c r="AH12">
        <v>5.0999999999999996</v>
      </c>
      <c r="AI12">
        <v>5.4</v>
      </c>
      <c r="AJ12">
        <v>8.6999999999999993</v>
      </c>
      <c r="AM12" s="15" t="s">
        <v>32</v>
      </c>
      <c r="AN12">
        <v>8.4</v>
      </c>
      <c r="AO12">
        <v>6.9</v>
      </c>
      <c r="AP12">
        <v>6.4</v>
      </c>
      <c r="AQ12">
        <v>7.4</v>
      </c>
      <c r="AR12">
        <v>5.7</v>
      </c>
      <c r="AS12">
        <v>8.4</v>
      </c>
      <c r="AT12">
        <v>6.7</v>
      </c>
      <c r="AU12">
        <v>5.9</v>
      </c>
      <c r="AV12">
        <v>7.6</v>
      </c>
      <c r="AX12" s="28">
        <f t="shared" si="2"/>
        <v>6.6722222222222243</v>
      </c>
      <c r="AY12" s="26">
        <f t="shared" si="3"/>
        <v>7.0444444444444452</v>
      </c>
    </row>
    <row r="13" spans="1:51" x14ac:dyDescent="0.55000000000000004">
      <c r="A13" s="15">
        <v>9</v>
      </c>
      <c r="B13">
        <v>6.1</v>
      </c>
      <c r="C13">
        <v>4.8</v>
      </c>
      <c r="D13">
        <v>4.8</v>
      </c>
      <c r="E13">
        <v>2.4</v>
      </c>
      <c r="F13">
        <v>5.0999999999999996</v>
      </c>
      <c r="G13">
        <v>9.1999999999999993</v>
      </c>
      <c r="H13">
        <v>1.9</v>
      </c>
      <c r="I13">
        <v>7.9</v>
      </c>
      <c r="J13">
        <v>9.8000000000000007</v>
      </c>
      <c r="L13" s="15">
        <v>9</v>
      </c>
      <c r="M13">
        <v>6.1</v>
      </c>
      <c r="N13">
        <v>5.2</v>
      </c>
      <c r="O13">
        <v>4.8</v>
      </c>
      <c r="P13">
        <v>5.2</v>
      </c>
      <c r="Q13">
        <v>6.7</v>
      </c>
      <c r="R13">
        <v>9.5</v>
      </c>
      <c r="S13">
        <v>5.7</v>
      </c>
      <c r="T13">
        <v>9.6999999999999993</v>
      </c>
      <c r="U13">
        <v>9.8000000000000007</v>
      </c>
      <c r="W13" s="28">
        <f t="shared" si="0"/>
        <v>6.3722222222222227</v>
      </c>
      <c r="X13" s="26">
        <f t="shared" si="1"/>
        <v>6.9666666666666668</v>
      </c>
      <c r="AA13" s="15" t="s">
        <v>33</v>
      </c>
      <c r="AB13">
        <v>7.4</v>
      </c>
      <c r="AC13">
        <v>3.7</v>
      </c>
      <c r="AD13">
        <v>4.5999999999999996</v>
      </c>
      <c r="AE13">
        <v>4.7</v>
      </c>
      <c r="AF13">
        <v>6.3</v>
      </c>
      <c r="AG13">
        <v>5.9</v>
      </c>
      <c r="AH13">
        <v>2</v>
      </c>
      <c r="AI13">
        <v>4</v>
      </c>
      <c r="AJ13">
        <v>4.5999999999999996</v>
      </c>
      <c r="AM13" s="15" t="s">
        <v>33</v>
      </c>
      <c r="AN13">
        <v>8.6999999999999993</v>
      </c>
      <c r="AO13">
        <v>7.1</v>
      </c>
      <c r="AP13">
        <v>6</v>
      </c>
      <c r="AQ13">
        <v>5.3</v>
      </c>
      <c r="AR13">
        <v>7.7</v>
      </c>
      <c r="AS13">
        <v>7.7</v>
      </c>
      <c r="AT13">
        <v>3.7</v>
      </c>
      <c r="AU13">
        <v>4.8</v>
      </c>
      <c r="AV13">
        <v>6.3</v>
      </c>
      <c r="AX13" s="28">
        <f t="shared" si="2"/>
        <v>5.583333333333333</v>
      </c>
      <c r="AY13" s="26">
        <f t="shared" si="3"/>
        <v>6.3666666666666663</v>
      </c>
    </row>
    <row r="14" spans="1:51" x14ac:dyDescent="0.55000000000000004">
      <c r="A14" s="15">
        <v>10</v>
      </c>
      <c r="B14">
        <v>0</v>
      </c>
      <c r="C14">
        <v>2.2999999999999998</v>
      </c>
      <c r="D14">
        <v>0</v>
      </c>
      <c r="E14">
        <v>0</v>
      </c>
      <c r="F14">
        <v>0</v>
      </c>
      <c r="G14">
        <v>8</v>
      </c>
      <c r="H14">
        <v>6.2</v>
      </c>
      <c r="I14">
        <v>5.8</v>
      </c>
      <c r="J14">
        <v>7.3</v>
      </c>
      <c r="L14" s="15">
        <v>10</v>
      </c>
      <c r="M14">
        <v>0</v>
      </c>
      <c r="N14">
        <v>2.5</v>
      </c>
      <c r="O14">
        <v>0</v>
      </c>
      <c r="P14">
        <v>0</v>
      </c>
      <c r="Q14">
        <v>0</v>
      </c>
      <c r="R14">
        <v>5.6</v>
      </c>
      <c r="S14">
        <v>8.1</v>
      </c>
      <c r="T14">
        <v>6.3</v>
      </c>
      <c r="U14">
        <v>7.1</v>
      </c>
      <c r="W14" s="28">
        <f t="shared" si="0"/>
        <v>3.2888888888888892</v>
      </c>
      <c r="X14" s="26">
        <f t="shared" si="1"/>
        <v>3.2888888888888892</v>
      </c>
      <c r="AA14" s="15" t="s">
        <v>34</v>
      </c>
      <c r="AB14">
        <v>1.6</v>
      </c>
      <c r="AC14">
        <v>5.2</v>
      </c>
      <c r="AD14">
        <v>6.4</v>
      </c>
      <c r="AE14">
        <v>5.9</v>
      </c>
      <c r="AF14">
        <v>6.9</v>
      </c>
      <c r="AG14">
        <v>7.3</v>
      </c>
      <c r="AH14">
        <v>1.7</v>
      </c>
      <c r="AI14">
        <v>6.8</v>
      </c>
      <c r="AJ14">
        <v>8.1999999999999993</v>
      </c>
      <c r="AM14" s="15" t="s">
        <v>34</v>
      </c>
      <c r="AN14">
        <v>9.1999999999999993</v>
      </c>
      <c r="AO14">
        <v>9.3000000000000007</v>
      </c>
      <c r="AP14">
        <v>9.3000000000000007</v>
      </c>
      <c r="AQ14">
        <v>9.5</v>
      </c>
      <c r="AR14">
        <v>9.5</v>
      </c>
      <c r="AS14">
        <v>9.6999999999999993</v>
      </c>
      <c r="AT14">
        <v>9.6</v>
      </c>
      <c r="AU14">
        <v>9.6999999999999993</v>
      </c>
      <c r="AV14">
        <v>9.6</v>
      </c>
      <c r="AX14" s="28">
        <f t="shared" si="2"/>
        <v>7.5222222222222221</v>
      </c>
      <c r="AY14" s="26">
        <f t="shared" si="3"/>
        <v>9.4888888888888872</v>
      </c>
    </row>
    <row r="15" spans="1:51" x14ac:dyDescent="0.55000000000000004">
      <c r="A15" s="15">
        <v>11</v>
      </c>
      <c r="B15">
        <v>5.5</v>
      </c>
      <c r="C15">
        <v>5.2</v>
      </c>
      <c r="D15">
        <v>5.0999999999999996</v>
      </c>
      <c r="E15">
        <v>0.5</v>
      </c>
      <c r="F15">
        <v>5.2</v>
      </c>
      <c r="G15">
        <v>6</v>
      </c>
      <c r="H15">
        <v>2.4</v>
      </c>
      <c r="I15">
        <v>3.4</v>
      </c>
      <c r="J15">
        <v>6</v>
      </c>
      <c r="L15" s="15">
        <v>11</v>
      </c>
      <c r="M15">
        <v>8.1999999999999993</v>
      </c>
      <c r="N15">
        <v>7.2</v>
      </c>
      <c r="O15">
        <v>7.1</v>
      </c>
      <c r="P15">
        <v>5.3</v>
      </c>
      <c r="Q15">
        <v>5.5</v>
      </c>
      <c r="R15">
        <v>6.4</v>
      </c>
      <c r="S15">
        <v>5.6</v>
      </c>
      <c r="T15">
        <v>7</v>
      </c>
      <c r="U15">
        <v>6.3</v>
      </c>
      <c r="W15" s="28">
        <f t="shared" si="0"/>
        <v>5.4388888888888891</v>
      </c>
      <c r="X15" s="26">
        <f t="shared" si="1"/>
        <v>6.5111111111111102</v>
      </c>
      <c r="AA15" s="15" t="s">
        <v>35</v>
      </c>
      <c r="AB15">
        <v>5.4</v>
      </c>
      <c r="AC15">
        <v>7</v>
      </c>
      <c r="AD15">
        <v>7.9</v>
      </c>
      <c r="AE15">
        <v>4.9000000000000004</v>
      </c>
      <c r="AF15">
        <v>6.2</v>
      </c>
      <c r="AG15">
        <v>8.4</v>
      </c>
      <c r="AH15">
        <v>5.0999999999999996</v>
      </c>
      <c r="AI15">
        <v>8.1999999999999993</v>
      </c>
      <c r="AJ15">
        <v>9.5</v>
      </c>
      <c r="AM15" s="15" t="s">
        <v>35</v>
      </c>
      <c r="AN15">
        <v>5.3</v>
      </c>
      <c r="AO15">
        <v>7.9</v>
      </c>
      <c r="AP15">
        <v>8.5</v>
      </c>
      <c r="AQ15">
        <v>4.9000000000000004</v>
      </c>
      <c r="AR15">
        <v>6.2</v>
      </c>
      <c r="AS15">
        <v>9.8000000000000007</v>
      </c>
      <c r="AT15">
        <v>7.5</v>
      </c>
      <c r="AU15">
        <v>9.8000000000000007</v>
      </c>
      <c r="AV15">
        <v>9.4</v>
      </c>
      <c r="AX15" s="28">
        <f>AVERAGE(AB15:AJ15,AN15:AV15)</f>
        <v>7.3277777777777784</v>
      </c>
      <c r="AY15" s="26">
        <f t="shared" si="3"/>
        <v>7.7000000000000011</v>
      </c>
    </row>
    <row r="16" spans="1:51" x14ac:dyDescent="0.55000000000000004">
      <c r="A16" s="15">
        <v>12</v>
      </c>
      <c r="B16">
        <v>4.9000000000000004</v>
      </c>
      <c r="C16">
        <v>5.5</v>
      </c>
      <c r="D16">
        <v>6.3</v>
      </c>
      <c r="E16">
        <v>1.5</v>
      </c>
      <c r="F16">
        <v>6.2</v>
      </c>
      <c r="G16">
        <v>9.4</v>
      </c>
      <c r="H16">
        <v>7.6</v>
      </c>
      <c r="I16">
        <v>7.9</v>
      </c>
      <c r="J16">
        <v>9.6999999999999993</v>
      </c>
      <c r="L16" s="15">
        <v>12</v>
      </c>
      <c r="M16">
        <v>7.3</v>
      </c>
      <c r="N16">
        <v>7.6</v>
      </c>
      <c r="O16">
        <v>7</v>
      </c>
      <c r="P16">
        <v>3.6</v>
      </c>
      <c r="Q16">
        <v>5.7</v>
      </c>
      <c r="R16">
        <v>9.3000000000000007</v>
      </c>
      <c r="S16">
        <v>9.8000000000000007</v>
      </c>
      <c r="T16">
        <v>9.4</v>
      </c>
      <c r="U16">
        <v>9.8000000000000007</v>
      </c>
      <c r="W16" s="28">
        <f t="shared" si="0"/>
        <v>7.1388888888888893</v>
      </c>
      <c r="X16" s="26">
        <f t="shared" si="1"/>
        <v>7.7222222222222223</v>
      </c>
      <c r="AB16" s="25">
        <f>AVERAGE(AB4:AB15)</f>
        <v>4.0727272727272723</v>
      </c>
      <c r="AC16" s="25">
        <f t="shared" ref="AC16" si="4">AVERAGE(AC4:AC15)</f>
        <v>5.0181818181818185</v>
      </c>
      <c r="AD16" s="25">
        <f t="shared" ref="AD16" si="5">AVERAGE(AD4:AD15)</f>
        <v>5.4818181818181824</v>
      </c>
      <c r="AE16" s="25">
        <f t="shared" ref="AE16" si="6">AVERAGE(AE4:AE15)</f>
        <v>4.1000000000000005</v>
      </c>
      <c r="AF16" s="25">
        <f t="shared" ref="AF16" si="7">AVERAGE(AF4:AF15)</f>
        <v>4.1818181818181817</v>
      </c>
      <c r="AG16" s="25">
        <f t="shared" ref="AG16" si="8">AVERAGE(AG4:AG15)</f>
        <v>5.1181818181818182</v>
      </c>
      <c r="AH16" s="25">
        <f t="shared" ref="AH16" si="9">AVERAGE(AH4:AH15)</f>
        <v>4.0000000000000009</v>
      </c>
      <c r="AI16" s="25">
        <f t="shared" ref="AI16" si="10">AVERAGE(AI4:AI15)</f>
        <v>5.0999999999999996</v>
      </c>
      <c r="AJ16" s="25">
        <f t="shared" ref="AJ16" si="11">AVERAGE(AJ4:AJ15)</f>
        <v>5.3363636363636369</v>
      </c>
      <c r="AN16" s="25">
        <f>AVERAGE(AN4:AN15)</f>
        <v>6.4545454545454541</v>
      </c>
      <c r="AO16" s="25">
        <f t="shared" ref="AO16" si="12">AVERAGE(AO4:AO15)</f>
        <v>6.7727272727272725</v>
      </c>
      <c r="AP16" s="25">
        <f t="shared" ref="AP16" si="13">AVERAGE(AP4:AP15)</f>
        <v>7.3909090909090915</v>
      </c>
      <c r="AQ16" s="25">
        <f t="shared" ref="AQ16" si="14">AVERAGE(AQ4:AQ15)</f>
        <v>4.918181818181818</v>
      </c>
      <c r="AR16" s="25">
        <f t="shared" ref="AR16" si="15">AVERAGE(AR4:AR15)</f>
        <v>5.0272727272727273</v>
      </c>
      <c r="AS16" s="25">
        <f t="shared" ref="AS16" si="16">AVERAGE(AS4:AS15)</f>
        <v>6.6090909090909093</v>
      </c>
      <c r="AT16" s="25">
        <f t="shared" ref="AT16" si="17">AVERAGE(AT4:AT15)</f>
        <v>6.8818181818181818</v>
      </c>
      <c r="AU16" s="25">
        <f t="shared" ref="AU16" si="18">AVERAGE(AU4:AU15)</f>
        <v>6.6272727272727261</v>
      </c>
      <c r="AV16" s="25">
        <f t="shared" ref="AV16" si="19">AVERAGE(AV4:AV15)</f>
        <v>7.3000000000000007</v>
      </c>
      <c r="AX16" s="28"/>
    </row>
    <row r="17" spans="1:51" x14ac:dyDescent="0.55000000000000004">
      <c r="B17" s="25">
        <f>AVERAGE(B5:B16)</f>
        <v>4.4833333333333334</v>
      </c>
      <c r="C17" s="25">
        <f t="shared" ref="C17:J17" si="20">AVERAGE(C5:C16)</f>
        <v>4.6916666666666655</v>
      </c>
      <c r="D17" s="25">
        <f t="shared" si="20"/>
        <v>5.1833333333333336</v>
      </c>
      <c r="E17" s="25">
        <f t="shared" si="20"/>
        <v>2.0250000000000004</v>
      </c>
      <c r="F17" s="25">
        <f t="shared" si="20"/>
        <v>3.7833333333333337</v>
      </c>
      <c r="G17" s="25">
        <f t="shared" si="20"/>
        <v>6.1583333333333341</v>
      </c>
      <c r="H17" s="25">
        <f t="shared" si="20"/>
        <v>4</v>
      </c>
      <c r="I17" s="25">
        <f t="shared" si="20"/>
        <v>5.5749999999999993</v>
      </c>
      <c r="J17" s="25">
        <f t="shared" si="20"/>
        <v>5.8416666666666677</v>
      </c>
      <c r="M17" s="25">
        <f>AVERAGE(M5:M16)</f>
        <v>6.5249999999999995</v>
      </c>
      <c r="N17" s="25">
        <f t="shared" ref="N17" si="21">AVERAGE(N5:N16)</f>
        <v>5.5583333333333336</v>
      </c>
      <c r="O17" s="25">
        <f t="shared" ref="O17" si="22">AVERAGE(O5:O16)</f>
        <v>6.3666666666666663</v>
      </c>
      <c r="P17" s="25">
        <f t="shared" ref="P17" si="23">AVERAGE(P5:P16)</f>
        <v>3.6916666666666669</v>
      </c>
      <c r="Q17" s="25">
        <f t="shared" ref="Q17" si="24">AVERAGE(Q5:Q16)</f>
        <v>4.8083333333333345</v>
      </c>
      <c r="R17" s="25">
        <f t="shared" ref="R17" si="25">AVERAGE(R5:R16)</f>
        <v>6.8666666666666671</v>
      </c>
      <c r="S17" s="25">
        <f t="shared" ref="S17" si="26">AVERAGE(S5:S16)</f>
        <v>7.05</v>
      </c>
      <c r="T17" s="25">
        <f t="shared" ref="T17" si="27">AVERAGE(T5:T16)</f>
        <v>7.708333333333333</v>
      </c>
      <c r="U17" s="25">
        <f t="shared" ref="U17" si="28">AVERAGE(U5:U16)</f>
        <v>7.8249999999999993</v>
      </c>
      <c r="AB17" s="25">
        <f>_xlfn.STDEV.S(AB4:AB15)</f>
        <v>2.6484300666964606</v>
      </c>
      <c r="AC17" s="25">
        <f t="shared" ref="AC17:AJ17" si="29">_xlfn.STDEV.S(AC4:AC15)</f>
        <v>1.6975383246443534</v>
      </c>
      <c r="AD17" s="25">
        <f t="shared" si="29"/>
        <v>1.695180333662575</v>
      </c>
      <c r="AE17" s="25">
        <f t="shared" si="29"/>
        <v>2.4556058315617353</v>
      </c>
      <c r="AF17" s="25">
        <f t="shared" si="29"/>
        <v>2.2265750298690512</v>
      </c>
      <c r="AG17" s="25">
        <f t="shared" si="29"/>
        <v>2.4632572670422319</v>
      </c>
      <c r="AH17" s="25">
        <f t="shared" si="29"/>
        <v>2.5526456863419167</v>
      </c>
      <c r="AI17" s="25">
        <f t="shared" si="29"/>
        <v>2.4967979493743591</v>
      </c>
      <c r="AJ17" s="25">
        <f t="shared" si="29"/>
        <v>3.4018444195091364</v>
      </c>
      <c r="AN17" s="25">
        <f>_xlfn.STDEV.S(AN4:AN15)</f>
        <v>2.7163812826492677</v>
      </c>
      <c r="AO17" s="25">
        <f t="shared" ref="AO17:AV17" si="30">_xlfn.STDEV.S(AO4:AO15)</f>
        <v>1.7245816356965573</v>
      </c>
      <c r="AP17" s="25">
        <f t="shared" si="30"/>
        <v>1.0643820230110446</v>
      </c>
      <c r="AQ17" s="25">
        <f t="shared" si="30"/>
        <v>3.0938061289674192</v>
      </c>
      <c r="AR17" s="25">
        <f t="shared" si="30"/>
        <v>3.0076871210586078</v>
      </c>
      <c r="AS17" s="25">
        <f t="shared" si="30"/>
        <v>2.8584802064924459</v>
      </c>
      <c r="AT17" s="25">
        <f t="shared" si="30"/>
        <v>1.8432678491300047</v>
      </c>
      <c r="AU17" s="25">
        <f t="shared" si="30"/>
        <v>2.7723964035075919</v>
      </c>
      <c r="AV17" s="25">
        <f t="shared" si="30"/>
        <v>2.0074859899884694</v>
      </c>
    </row>
    <row r="18" spans="1:51" x14ac:dyDescent="0.55000000000000004">
      <c r="B18" s="25">
        <f>_xlfn.STDEV.S(B5:B16)</f>
        <v>3.117351245509365</v>
      </c>
      <c r="C18" s="25">
        <f t="shared" ref="C18:J18" si="31">_xlfn.STDEV.S(C5:C16)</f>
        <v>2.0268463337426619</v>
      </c>
      <c r="D18" s="25">
        <f t="shared" si="31"/>
        <v>2.0386418533083743</v>
      </c>
      <c r="E18" s="25">
        <f t="shared" si="31"/>
        <v>1.7787252841188368</v>
      </c>
      <c r="F18" s="25">
        <f t="shared" si="31"/>
        <v>2.1995178535030773</v>
      </c>
      <c r="G18" s="25">
        <f t="shared" si="31"/>
        <v>2.517017836225794</v>
      </c>
      <c r="H18" s="25">
        <f t="shared" si="31"/>
        <v>2.7820855486487108</v>
      </c>
      <c r="I18" s="25">
        <f t="shared" si="31"/>
        <v>1.9698292496374599</v>
      </c>
      <c r="J18" s="25">
        <f t="shared" si="31"/>
        <v>3.5780793053189175</v>
      </c>
      <c r="M18" s="25">
        <f>_xlfn.STDEV.S(M5:M16)</f>
        <v>2.4030756807210056</v>
      </c>
      <c r="N18" s="25">
        <f t="shared" ref="N18:U18" si="32">_xlfn.STDEV.S(N5:N16)</f>
        <v>2.8279315709007125</v>
      </c>
      <c r="O18" s="25">
        <f t="shared" si="32"/>
        <v>2.320005224654516</v>
      </c>
      <c r="P18" s="25">
        <f t="shared" si="32"/>
        <v>2.8224613157292127</v>
      </c>
      <c r="Q18" s="25">
        <f t="shared" si="32"/>
        <v>2.9558749922310583</v>
      </c>
      <c r="R18" s="25">
        <f t="shared" si="32"/>
        <v>2.07816935758082</v>
      </c>
      <c r="S18" s="25">
        <f t="shared" si="32"/>
        <v>1.4349532776682759</v>
      </c>
      <c r="T18" s="25">
        <f t="shared" si="32"/>
        <v>1.2558650284552741</v>
      </c>
      <c r="U18" s="25">
        <f t="shared" si="32"/>
        <v>1.4175042087479595</v>
      </c>
    </row>
    <row r="19" spans="1:51" x14ac:dyDescent="0.55000000000000004">
      <c r="A19" s="3" t="s">
        <v>2</v>
      </c>
      <c r="B19" s="4" t="s">
        <v>6</v>
      </c>
      <c r="C19" s="4" t="s">
        <v>6</v>
      </c>
      <c r="D19" s="4" t="s">
        <v>6</v>
      </c>
      <c r="E19" s="5" t="s">
        <v>7</v>
      </c>
      <c r="F19" s="5" t="s">
        <v>7</v>
      </c>
      <c r="G19" s="5" t="s">
        <v>7</v>
      </c>
      <c r="H19" s="6" t="s">
        <v>8</v>
      </c>
      <c r="I19" s="6" t="s">
        <v>8</v>
      </c>
      <c r="J19" s="6" t="s">
        <v>8</v>
      </c>
      <c r="L19" s="3" t="s">
        <v>2</v>
      </c>
      <c r="M19" s="4" t="s">
        <v>6</v>
      </c>
      <c r="N19" s="4" t="s">
        <v>6</v>
      </c>
      <c r="O19" s="4" t="s">
        <v>6</v>
      </c>
      <c r="P19" s="5" t="s">
        <v>7</v>
      </c>
      <c r="Q19" s="5" t="s">
        <v>7</v>
      </c>
      <c r="R19" s="5" t="s">
        <v>7</v>
      </c>
      <c r="S19" s="6" t="s">
        <v>8</v>
      </c>
      <c r="T19" s="6" t="s">
        <v>8</v>
      </c>
      <c r="U19" s="6" t="s">
        <v>8</v>
      </c>
      <c r="AA19" s="3" t="s">
        <v>2</v>
      </c>
      <c r="AB19" s="4" t="s">
        <v>6</v>
      </c>
      <c r="AC19" s="4" t="s">
        <v>6</v>
      </c>
      <c r="AD19" s="4" t="s">
        <v>6</v>
      </c>
      <c r="AE19" s="5" t="s">
        <v>7</v>
      </c>
      <c r="AF19" s="5" t="s">
        <v>7</v>
      </c>
      <c r="AG19" s="5" t="s">
        <v>7</v>
      </c>
      <c r="AH19" s="6" t="s">
        <v>8</v>
      </c>
      <c r="AI19" s="6" t="s">
        <v>8</v>
      </c>
      <c r="AJ19" s="6" t="s">
        <v>8</v>
      </c>
      <c r="AM19" s="3" t="s">
        <v>2</v>
      </c>
      <c r="AN19" s="4" t="s">
        <v>6</v>
      </c>
      <c r="AO19" s="4" t="s">
        <v>6</v>
      </c>
      <c r="AP19" s="4" t="s">
        <v>6</v>
      </c>
      <c r="AQ19" s="5" t="s">
        <v>7</v>
      </c>
      <c r="AR19" s="5" t="s">
        <v>7</v>
      </c>
      <c r="AS19" s="5" t="s">
        <v>7</v>
      </c>
      <c r="AT19" s="6" t="s">
        <v>8</v>
      </c>
      <c r="AU19" s="6" t="s">
        <v>8</v>
      </c>
      <c r="AV19" s="6" t="s">
        <v>8</v>
      </c>
    </row>
    <row r="20" spans="1:51" ht="15.3" x14ac:dyDescent="0.55000000000000004">
      <c r="A20" s="16" t="s">
        <v>19</v>
      </c>
      <c r="B20" s="10" t="s">
        <v>10</v>
      </c>
      <c r="C20" s="3" t="s">
        <v>11</v>
      </c>
      <c r="D20" s="11" t="s">
        <v>12</v>
      </c>
      <c r="E20" s="10" t="s">
        <v>10</v>
      </c>
      <c r="F20" s="3" t="s">
        <v>11</v>
      </c>
      <c r="G20" s="11" t="s">
        <v>12</v>
      </c>
      <c r="H20" s="10" t="s">
        <v>10</v>
      </c>
      <c r="I20" s="3" t="s">
        <v>11</v>
      </c>
      <c r="J20" s="11" t="s">
        <v>12</v>
      </c>
      <c r="L20" s="16" t="s">
        <v>19</v>
      </c>
      <c r="M20" s="10" t="s">
        <v>10</v>
      </c>
      <c r="N20" s="3" t="s">
        <v>11</v>
      </c>
      <c r="O20" s="11" t="s">
        <v>12</v>
      </c>
      <c r="P20" s="10" t="s">
        <v>10</v>
      </c>
      <c r="Q20" s="3" t="s">
        <v>11</v>
      </c>
      <c r="R20" s="11" t="s">
        <v>12</v>
      </c>
      <c r="S20" s="10" t="s">
        <v>10</v>
      </c>
      <c r="T20" s="3" t="s">
        <v>11</v>
      </c>
      <c r="U20" s="11" t="s">
        <v>12</v>
      </c>
      <c r="AA20" s="16" t="s">
        <v>19</v>
      </c>
      <c r="AB20" s="10" t="s">
        <v>10</v>
      </c>
      <c r="AC20" s="3" t="s">
        <v>11</v>
      </c>
      <c r="AD20" s="11" t="s">
        <v>12</v>
      </c>
      <c r="AE20" s="10" t="s">
        <v>10</v>
      </c>
      <c r="AF20" s="3" t="s">
        <v>11</v>
      </c>
      <c r="AG20" s="11" t="s">
        <v>12</v>
      </c>
      <c r="AH20" s="10" t="s">
        <v>10</v>
      </c>
      <c r="AI20" s="3" t="s">
        <v>11</v>
      </c>
      <c r="AJ20" s="11" t="s">
        <v>12</v>
      </c>
      <c r="AM20" s="16" t="s">
        <v>19</v>
      </c>
      <c r="AN20" s="10" t="s">
        <v>10</v>
      </c>
      <c r="AO20" s="3" t="s">
        <v>11</v>
      </c>
      <c r="AP20" s="11" t="s">
        <v>12</v>
      </c>
      <c r="AQ20" s="10" t="s">
        <v>10</v>
      </c>
      <c r="AR20" s="3" t="s">
        <v>11</v>
      </c>
      <c r="AS20" s="11" t="s">
        <v>12</v>
      </c>
      <c r="AT20" s="10" t="s">
        <v>10</v>
      </c>
      <c r="AU20" s="3" t="s">
        <v>11</v>
      </c>
      <c r="AV20" s="11" t="s">
        <v>12</v>
      </c>
    </row>
    <row r="21" spans="1:51" x14ac:dyDescent="0.55000000000000004">
      <c r="A21" s="12" t="s">
        <v>13</v>
      </c>
      <c r="B21" s="13" t="s">
        <v>20</v>
      </c>
      <c r="C21" s="13" t="s">
        <v>20</v>
      </c>
      <c r="D21" s="13" t="s">
        <v>20</v>
      </c>
      <c r="E21" s="13" t="s">
        <v>20</v>
      </c>
      <c r="F21" s="13" t="s">
        <v>20</v>
      </c>
      <c r="G21" s="13" t="s">
        <v>20</v>
      </c>
      <c r="H21" s="13" t="s">
        <v>20</v>
      </c>
      <c r="I21" s="13" t="s">
        <v>20</v>
      </c>
      <c r="J21" s="13" t="s">
        <v>20</v>
      </c>
      <c r="L21" s="12" t="s">
        <v>15</v>
      </c>
      <c r="M21" s="14" t="s">
        <v>21</v>
      </c>
      <c r="N21" s="14" t="s">
        <v>21</v>
      </c>
      <c r="O21" s="14" t="s">
        <v>21</v>
      </c>
      <c r="P21" s="14" t="s">
        <v>21</v>
      </c>
      <c r="Q21" s="14" t="s">
        <v>21</v>
      </c>
      <c r="R21" s="14" t="s">
        <v>21</v>
      </c>
      <c r="S21" s="14" t="s">
        <v>21</v>
      </c>
      <c r="T21" s="14" t="s">
        <v>21</v>
      </c>
      <c r="U21" s="14" t="s">
        <v>21</v>
      </c>
      <c r="AA21" s="12" t="s">
        <v>13</v>
      </c>
      <c r="AB21" s="13" t="s">
        <v>17</v>
      </c>
      <c r="AC21" s="13" t="s">
        <v>17</v>
      </c>
      <c r="AD21" s="13" t="s">
        <v>17</v>
      </c>
      <c r="AE21" s="13" t="s">
        <v>17</v>
      </c>
      <c r="AF21" s="13" t="s">
        <v>17</v>
      </c>
      <c r="AG21" s="13" t="s">
        <v>17</v>
      </c>
      <c r="AH21" s="13" t="s">
        <v>17</v>
      </c>
      <c r="AI21" s="13" t="s">
        <v>17</v>
      </c>
      <c r="AJ21" s="13" t="s">
        <v>17</v>
      </c>
      <c r="AM21" s="12" t="s">
        <v>15</v>
      </c>
      <c r="AN21" s="14" t="s">
        <v>18</v>
      </c>
      <c r="AO21" s="14" t="s">
        <v>18</v>
      </c>
      <c r="AP21" s="14" t="s">
        <v>18</v>
      </c>
      <c r="AQ21" s="14" t="s">
        <v>18</v>
      </c>
      <c r="AR21" s="14" t="s">
        <v>18</v>
      </c>
      <c r="AS21" s="14" t="s">
        <v>18</v>
      </c>
      <c r="AT21" s="14" t="s">
        <v>18</v>
      </c>
      <c r="AU21" s="14" t="s">
        <v>18</v>
      </c>
      <c r="AV21" s="14" t="s">
        <v>18</v>
      </c>
    </row>
    <row r="22" spans="1:51" x14ac:dyDescent="0.55000000000000004">
      <c r="A22" s="15">
        <v>1</v>
      </c>
      <c r="B22">
        <v>4.5999999999999996</v>
      </c>
      <c r="C22">
        <v>4.8</v>
      </c>
      <c r="D22">
        <v>5.7</v>
      </c>
      <c r="E22">
        <v>4.5</v>
      </c>
      <c r="F22">
        <v>5.7</v>
      </c>
      <c r="G22">
        <v>5.5</v>
      </c>
      <c r="H22">
        <v>5.0999999999999996</v>
      </c>
      <c r="I22">
        <v>5.4</v>
      </c>
      <c r="J22">
        <v>5.2</v>
      </c>
      <c r="L22" s="15">
        <v>1</v>
      </c>
      <c r="M22">
        <v>6.2</v>
      </c>
      <c r="N22">
        <v>6.3</v>
      </c>
      <c r="O22">
        <v>6.1</v>
      </c>
      <c r="P22">
        <v>5.4</v>
      </c>
      <c r="Q22">
        <v>5.7</v>
      </c>
      <c r="R22">
        <v>8.1</v>
      </c>
      <c r="S22">
        <v>5.4</v>
      </c>
      <c r="T22">
        <v>6.5</v>
      </c>
      <c r="U22">
        <v>7.5</v>
      </c>
      <c r="W22" s="28">
        <f>AVERAGE(B22:J22,M22:U22)</f>
        <v>5.7611111111111111</v>
      </c>
      <c r="X22" s="26">
        <f>AVERAGE(M22:U22)</f>
        <v>6.3555555555555552</v>
      </c>
      <c r="AA22" s="15" t="s">
        <v>36</v>
      </c>
      <c r="AB22">
        <v>0.2</v>
      </c>
      <c r="AC22">
        <v>0.5</v>
      </c>
      <c r="AD22">
        <v>3.6</v>
      </c>
      <c r="AE22">
        <v>0.3</v>
      </c>
      <c r="AF22">
        <v>0.5</v>
      </c>
      <c r="AG22">
        <v>1</v>
      </c>
      <c r="AH22">
        <v>0.4</v>
      </c>
      <c r="AI22">
        <v>0.7</v>
      </c>
      <c r="AJ22">
        <v>0.5</v>
      </c>
      <c r="AM22" s="15" t="s">
        <v>36</v>
      </c>
      <c r="AN22">
        <v>8.9</v>
      </c>
      <c r="AO22">
        <v>8.8000000000000007</v>
      </c>
      <c r="AP22">
        <v>8.5</v>
      </c>
      <c r="AQ22">
        <v>6.4</v>
      </c>
      <c r="AR22">
        <v>8.8000000000000007</v>
      </c>
      <c r="AS22">
        <v>9.1</v>
      </c>
      <c r="AT22">
        <v>8.9</v>
      </c>
      <c r="AU22">
        <v>8</v>
      </c>
      <c r="AV22">
        <v>8.6</v>
      </c>
      <c r="AX22" s="28">
        <f>AVERAGE(AB22:AJ22,AN22:AV22)</f>
        <v>4.6500000000000004</v>
      </c>
      <c r="AY22" s="26">
        <f>AVERAGE(AN22:AV22)</f>
        <v>8.4444444444444446</v>
      </c>
    </row>
    <row r="23" spans="1:51" x14ac:dyDescent="0.55000000000000004">
      <c r="A23" s="15">
        <v>2</v>
      </c>
      <c r="B23">
        <v>0</v>
      </c>
      <c r="C23">
        <v>0</v>
      </c>
      <c r="D23">
        <v>4.5999999999999996</v>
      </c>
      <c r="E23">
        <v>0</v>
      </c>
      <c r="F23">
        <v>6</v>
      </c>
      <c r="G23">
        <v>5</v>
      </c>
      <c r="H23">
        <v>0</v>
      </c>
      <c r="I23">
        <v>8.6999999999999993</v>
      </c>
      <c r="J23">
        <v>7.3</v>
      </c>
      <c r="L23" s="15">
        <v>2</v>
      </c>
      <c r="M23">
        <v>0</v>
      </c>
      <c r="N23">
        <v>0</v>
      </c>
      <c r="O23">
        <v>4.8</v>
      </c>
      <c r="P23">
        <v>0</v>
      </c>
      <c r="Q23">
        <v>5</v>
      </c>
      <c r="R23">
        <v>10</v>
      </c>
      <c r="S23">
        <v>0</v>
      </c>
      <c r="T23">
        <v>10</v>
      </c>
      <c r="U23">
        <v>9.6999999999999993</v>
      </c>
      <c r="W23" s="28">
        <f t="shared" ref="W23:W33" si="33">AVERAGE(B23:J23,M23:U23)</f>
        <v>3.9499999999999997</v>
      </c>
      <c r="X23" s="26">
        <f t="shared" ref="X23:X33" si="34">AVERAGE(M23:U23)</f>
        <v>4.3888888888888893</v>
      </c>
      <c r="AA23" s="15" t="s">
        <v>26</v>
      </c>
      <c r="AB23">
        <v>4.9000000000000004</v>
      </c>
      <c r="AC23">
        <v>4.5</v>
      </c>
      <c r="AD23">
        <v>4.9000000000000004</v>
      </c>
      <c r="AE23">
        <v>4.3</v>
      </c>
      <c r="AF23">
        <v>3.2</v>
      </c>
      <c r="AG23">
        <v>3.2</v>
      </c>
      <c r="AH23">
        <v>4.7</v>
      </c>
      <c r="AI23">
        <v>4.8</v>
      </c>
      <c r="AJ23">
        <v>4.8</v>
      </c>
      <c r="AM23" s="15" t="s">
        <v>26</v>
      </c>
      <c r="AN23">
        <v>6.4</v>
      </c>
      <c r="AO23">
        <v>5.9</v>
      </c>
      <c r="AP23">
        <v>6.4</v>
      </c>
      <c r="AQ23">
        <v>3.8</v>
      </c>
      <c r="AR23">
        <v>6.5</v>
      </c>
      <c r="AS23">
        <v>6.4</v>
      </c>
      <c r="AT23">
        <v>5</v>
      </c>
      <c r="AU23">
        <v>6.4</v>
      </c>
      <c r="AV23">
        <v>5.6</v>
      </c>
      <c r="AX23" s="28">
        <f t="shared" ref="AX23:AX31" si="35">AVERAGE(AB23:AJ23,AN23:AV23)</f>
        <v>5.0944444444444441</v>
      </c>
      <c r="AY23" s="26">
        <f t="shared" ref="AY23:AY32" si="36">AVERAGE(AN23:AV23)</f>
        <v>5.8222222222222229</v>
      </c>
    </row>
    <row r="24" spans="1:51" x14ac:dyDescent="0.55000000000000004">
      <c r="A24" s="15">
        <v>3</v>
      </c>
      <c r="B24">
        <v>4.5</v>
      </c>
      <c r="C24">
        <v>4.7</v>
      </c>
      <c r="D24">
        <v>5.6</v>
      </c>
      <c r="E24">
        <v>4.8</v>
      </c>
      <c r="F24">
        <v>6.5</v>
      </c>
      <c r="G24">
        <v>7.5</v>
      </c>
      <c r="H24">
        <v>6.1</v>
      </c>
      <c r="I24">
        <v>6.8</v>
      </c>
      <c r="J24">
        <v>6.5</v>
      </c>
      <c r="L24" s="15">
        <v>3</v>
      </c>
      <c r="M24">
        <v>6.9</v>
      </c>
      <c r="N24">
        <v>6.2</v>
      </c>
      <c r="O24">
        <v>5.2</v>
      </c>
      <c r="P24">
        <v>5.0999999999999996</v>
      </c>
      <c r="Q24">
        <v>7.7</v>
      </c>
      <c r="R24">
        <v>8.4</v>
      </c>
      <c r="S24">
        <v>7.7</v>
      </c>
      <c r="T24">
        <v>8.6999999999999993</v>
      </c>
      <c r="U24">
        <v>9.4</v>
      </c>
      <c r="W24" s="28">
        <f t="shared" si="33"/>
        <v>6.5722222222222229</v>
      </c>
      <c r="X24" s="26">
        <f t="shared" si="34"/>
        <v>7.2555555555555564</v>
      </c>
      <c r="AA24" s="15" t="s">
        <v>27</v>
      </c>
      <c r="AB24">
        <v>2.2000000000000002</v>
      </c>
      <c r="AC24">
        <v>6.7</v>
      </c>
      <c r="AD24">
        <v>6.5</v>
      </c>
      <c r="AE24">
        <v>5.4</v>
      </c>
      <c r="AF24">
        <v>6.7</v>
      </c>
      <c r="AG24">
        <v>6.9</v>
      </c>
      <c r="AH24">
        <v>5</v>
      </c>
      <c r="AI24">
        <v>6.3</v>
      </c>
      <c r="AJ24">
        <v>6.7</v>
      </c>
      <c r="AM24" s="15" t="s">
        <v>27</v>
      </c>
      <c r="AN24">
        <v>6.1</v>
      </c>
      <c r="AO24">
        <v>6.8</v>
      </c>
      <c r="AP24">
        <v>7</v>
      </c>
      <c r="AQ24">
        <v>6.5</v>
      </c>
      <c r="AR24">
        <v>6.6</v>
      </c>
      <c r="AS24">
        <v>8.1</v>
      </c>
      <c r="AT24">
        <v>4.2</v>
      </c>
      <c r="AU24">
        <v>6.2</v>
      </c>
      <c r="AV24">
        <v>6.9</v>
      </c>
      <c r="AX24" s="28">
        <f t="shared" si="35"/>
        <v>6.155555555555555</v>
      </c>
      <c r="AY24" s="26">
        <f t="shared" si="36"/>
        <v>6.4888888888888898</v>
      </c>
    </row>
    <row r="25" spans="1:51" x14ac:dyDescent="0.55000000000000004">
      <c r="A25" s="15">
        <v>4</v>
      </c>
      <c r="B25">
        <v>0.1</v>
      </c>
      <c r="C25">
        <v>6.7</v>
      </c>
      <c r="D25">
        <v>5.5</v>
      </c>
      <c r="E25">
        <v>0</v>
      </c>
      <c r="F25">
        <v>0</v>
      </c>
      <c r="G25">
        <v>0</v>
      </c>
      <c r="H25">
        <v>0.1</v>
      </c>
      <c r="I25">
        <v>6.2</v>
      </c>
      <c r="J25">
        <v>6.7</v>
      </c>
      <c r="L25" s="15">
        <v>4</v>
      </c>
      <c r="M25">
        <v>9</v>
      </c>
      <c r="N25">
        <v>6.9</v>
      </c>
      <c r="O25">
        <v>7.3</v>
      </c>
      <c r="P25">
        <v>0</v>
      </c>
      <c r="Q25">
        <v>4.8</v>
      </c>
      <c r="R25">
        <v>5.8</v>
      </c>
      <c r="S25">
        <v>5.3</v>
      </c>
      <c r="T25">
        <v>7.5</v>
      </c>
      <c r="U25">
        <v>7.4</v>
      </c>
      <c r="W25" s="28">
        <f t="shared" si="33"/>
        <v>4.405555555555555</v>
      </c>
      <c r="X25" s="26">
        <f t="shared" si="34"/>
        <v>5.9999999999999991</v>
      </c>
      <c r="AA25" s="15" t="s">
        <v>28</v>
      </c>
      <c r="AB25">
        <v>0</v>
      </c>
      <c r="AC25">
        <v>2.5</v>
      </c>
      <c r="AD25">
        <v>4</v>
      </c>
      <c r="AE25">
        <v>0</v>
      </c>
      <c r="AF25">
        <v>2</v>
      </c>
      <c r="AG25">
        <v>1.5</v>
      </c>
      <c r="AH25">
        <v>0</v>
      </c>
      <c r="AI25">
        <v>0.8</v>
      </c>
      <c r="AJ25">
        <v>1.5</v>
      </c>
      <c r="AM25" s="15" t="s">
        <v>28</v>
      </c>
      <c r="AN25">
        <v>0</v>
      </c>
      <c r="AO25">
        <v>5.4</v>
      </c>
      <c r="AP25">
        <v>7.7</v>
      </c>
      <c r="AQ25">
        <v>3.4</v>
      </c>
      <c r="AR25">
        <v>5.9</v>
      </c>
      <c r="AS25">
        <v>5.9</v>
      </c>
      <c r="AT25">
        <v>4</v>
      </c>
      <c r="AU25">
        <v>6.9</v>
      </c>
      <c r="AV25">
        <v>6.6</v>
      </c>
      <c r="AX25" s="28">
        <f t="shared" si="35"/>
        <v>3.2277777777777779</v>
      </c>
      <c r="AY25" s="26">
        <f t="shared" si="36"/>
        <v>5.0888888888888886</v>
      </c>
    </row>
    <row r="26" spans="1:51" x14ac:dyDescent="0.55000000000000004">
      <c r="A26" s="15">
        <v>5</v>
      </c>
      <c r="B26">
        <v>7.1</v>
      </c>
      <c r="C26">
        <v>4.7</v>
      </c>
      <c r="D26">
        <v>8.6999999999999993</v>
      </c>
      <c r="E26">
        <v>5</v>
      </c>
      <c r="F26">
        <v>6.5</v>
      </c>
      <c r="G26">
        <v>9.3000000000000007</v>
      </c>
      <c r="H26">
        <v>4</v>
      </c>
      <c r="I26">
        <v>7.2</v>
      </c>
      <c r="J26">
        <v>9.6</v>
      </c>
      <c r="L26" s="15">
        <v>5</v>
      </c>
      <c r="M26">
        <v>8</v>
      </c>
      <c r="N26">
        <v>7</v>
      </c>
      <c r="O26">
        <v>8</v>
      </c>
      <c r="P26">
        <v>6.8</v>
      </c>
      <c r="Q26">
        <v>7.8</v>
      </c>
      <c r="R26">
        <v>10</v>
      </c>
      <c r="S26">
        <v>6.1</v>
      </c>
      <c r="T26">
        <v>7.4</v>
      </c>
      <c r="U26">
        <v>9.6999999999999993</v>
      </c>
      <c r="W26" s="28">
        <f t="shared" si="33"/>
        <v>7.383333333333332</v>
      </c>
      <c r="X26" s="26">
        <f t="shared" si="34"/>
        <v>7.8666666666666663</v>
      </c>
      <c r="AA26" s="15" t="s">
        <v>29</v>
      </c>
      <c r="AB26">
        <v>5.6</v>
      </c>
      <c r="AC26">
        <v>6.2</v>
      </c>
      <c r="AD26">
        <v>6.1</v>
      </c>
      <c r="AE26">
        <v>4.9000000000000004</v>
      </c>
      <c r="AF26">
        <v>4.9000000000000004</v>
      </c>
      <c r="AG26">
        <v>4.7</v>
      </c>
      <c r="AH26">
        <v>4.7</v>
      </c>
      <c r="AI26">
        <v>4.8</v>
      </c>
      <c r="AJ26">
        <v>5.4</v>
      </c>
      <c r="AM26" s="15" t="s">
        <v>29</v>
      </c>
      <c r="AN26">
        <v>7</v>
      </c>
      <c r="AO26">
        <v>7.5</v>
      </c>
      <c r="AP26">
        <v>8.1999999999999993</v>
      </c>
      <c r="AQ26">
        <v>5.8</v>
      </c>
      <c r="AR26">
        <v>7.2</v>
      </c>
      <c r="AS26">
        <v>8.5</v>
      </c>
      <c r="AT26">
        <v>5</v>
      </c>
      <c r="AU26">
        <v>7.8</v>
      </c>
      <c r="AV26">
        <v>8</v>
      </c>
      <c r="AX26" s="28">
        <f t="shared" si="35"/>
        <v>6.2388888888888889</v>
      </c>
      <c r="AY26" s="26">
        <f t="shared" si="36"/>
        <v>7.2222222222222223</v>
      </c>
    </row>
    <row r="27" spans="1:51" x14ac:dyDescent="0.55000000000000004">
      <c r="A27" s="15">
        <v>6</v>
      </c>
      <c r="B27">
        <v>7</v>
      </c>
      <c r="C27">
        <v>6.9</v>
      </c>
      <c r="D27">
        <v>6.9</v>
      </c>
      <c r="E27">
        <v>3.3</v>
      </c>
      <c r="F27">
        <v>5.6</v>
      </c>
      <c r="G27">
        <v>3.3</v>
      </c>
      <c r="H27">
        <v>4.7</v>
      </c>
      <c r="I27">
        <v>4.3</v>
      </c>
      <c r="J27">
        <v>2.6</v>
      </c>
      <c r="L27" s="15">
        <v>6</v>
      </c>
      <c r="M27">
        <v>7.8</v>
      </c>
      <c r="N27">
        <v>8</v>
      </c>
      <c r="O27">
        <v>8.6999999999999993</v>
      </c>
      <c r="P27">
        <v>6.6</v>
      </c>
      <c r="Q27">
        <v>7.4</v>
      </c>
      <c r="R27">
        <v>7.3</v>
      </c>
      <c r="S27">
        <v>8.4</v>
      </c>
      <c r="T27">
        <v>8.4</v>
      </c>
      <c r="U27">
        <v>7.4</v>
      </c>
      <c r="W27" s="28">
        <f t="shared" si="33"/>
        <v>6.3666666666666671</v>
      </c>
      <c r="X27" s="26">
        <f t="shared" si="34"/>
        <v>7.7777777777777777</v>
      </c>
      <c r="AA27" s="15" t="s">
        <v>30</v>
      </c>
      <c r="AB27">
        <v>2</v>
      </c>
      <c r="AC27">
        <v>5.5</v>
      </c>
      <c r="AD27">
        <v>7.7</v>
      </c>
      <c r="AE27">
        <v>4.3</v>
      </c>
      <c r="AF27">
        <v>4.2</v>
      </c>
      <c r="AG27">
        <v>2.7</v>
      </c>
      <c r="AH27">
        <v>5.3</v>
      </c>
      <c r="AI27">
        <v>5.9</v>
      </c>
      <c r="AJ27">
        <v>3.3</v>
      </c>
      <c r="AM27" s="15" t="s">
        <v>30</v>
      </c>
      <c r="AN27">
        <v>5.8</v>
      </c>
      <c r="AO27">
        <v>7</v>
      </c>
      <c r="AP27">
        <v>8</v>
      </c>
      <c r="AQ27">
        <v>6.3</v>
      </c>
      <c r="AR27">
        <v>6.7</v>
      </c>
      <c r="AS27">
        <v>7.1</v>
      </c>
      <c r="AT27">
        <v>6.4</v>
      </c>
      <c r="AU27">
        <v>7.1</v>
      </c>
      <c r="AV27">
        <v>6.2</v>
      </c>
      <c r="AX27" s="28">
        <f t="shared" si="35"/>
        <v>5.6388888888888893</v>
      </c>
      <c r="AY27" s="26">
        <f t="shared" si="36"/>
        <v>6.7333333333333343</v>
      </c>
    </row>
    <row r="28" spans="1:51" x14ac:dyDescent="0.55000000000000004">
      <c r="A28" s="15">
        <v>7</v>
      </c>
      <c r="B28">
        <v>5</v>
      </c>
      <c r="C28">
        <v>7.1</v>
      </c>
      <c r="D28">
        <v>8.4</v>
      </c>
      <c r="E28">
        <v>2.2999999999999998</v>
      </c>
      <c r="F28">
        <v>0.8</v>
      </c>
      <c r="G28">
        <v>8.9</v>
      </c>
      <c r="H28">
        <v>1</v>
      </c>
      <c r="I28">
        <v>1.5</v>
      </c>
      <c r="J28">
        <v>6.5</v>
      </c>
      <c r="L28" s="15">
        <v>7</v>
      </c>
      <c r="M28">
        <v>7.5</v>
      </c>
      <c r="N28">
        <v>9.5</v>
      </c>
      <c r="O28">
        <v>6.4</v>
      </c>
      <c r="P28">
        <v>8.6</v>
      </c>
      <c r="Q28">
        <v>8.9</v>
      </c>
      <c r="R28">
        <v>10</v>
      </c>
      <c r="S28">
        <v>9.8000000000000007</v>
      </c>
      <c r="T28">
        <v>10</v>
      </c>
      <c r="U28">
        <v>9.8000000000000007</v>
      </c>
      <c r="W28" s="28">
        <f t="shared" si="33"/>
        <v>6.7777777777777777</v>
      </c>
      <c r="X28" s="26">
        <f t="shared" si="34"/>
        <v>8.9444444444444446</v>
      </c>
      <c r="AA28" s="15" t="s">
        <v>31</v>
      </c>
      <c r="AB28">
        <v>6</v>
      </c>
      <c r="AC28">
        <v>6.1</v>
      </c>
      <c r="AD28">
        <v>4</v>
      </c>
      <c r="AE28">
        <v>3.9</v>
      </c>
      <c r="AF28">
        <v>7.4</v>
      </c>
      <c r="AG28">
        <v>7.5</v>
      </c>
      <c r="AH28">
        <v>7.7</v>
      </c>
      <c r="AI28">
        <v>7.3</v>
      </c>
      <c r="AJ28">
        <v>9.6</v>
      </c>
      <c r="AM28" s="15" t="s">
        <v>31</v>
      </c>
      <c r="AN28">
        <v>6.6</v>
      </c>
      <c r="AO28">
        <v>7</v>
      </c>
      <c r="AP28">
        <v>7.7</v>
      </c>
      <c r="AQ28">
        <v>4.5999999999999996</v>
      </c>
      <c r="AR28">
        <v>8</v>
      </c>
      <c r="AS28">
        <v>9.6</v>
      </c>
      <c r="AT28">
        <v>7.9</v>
      </c>
      <c r="AU28">
        <v>8.5</v>
      </c>
      <c r="AV28">
        <v>9.6</v>
      </c>
      <c r="AX28" s="28">
        <f t="shared" si="35"/>
        <v>7.166666666666667</v>
      </c>
      <c r="AY28" s="26">
        <f t="shared" si="36"/>
        <v>7.7222222222222223</v>
      </c>
    </row>
    <row r="29" spans="1:51" x14ac:dyDescent="0.55000000000000004">
      <c r="A29" s="15">
        <v>8</v>
      </c>
      <c r="B29">
        <v>4.5999999999999996</v>
      </c>
      <c r="C29">
        <v>5.9</v>
      </c>
      <c r="D29">
        <v>5.4</v>
      </c>
      <c r="E29">
        <v>4.5999999999999996</v>
      </c>
      <c r="F29">
        <v>5.2</v>
      </c>
      <c r="G29">
        <v>5.5</v>
      </c>
      <c r="H29">
        <v>4.0999999999999996</v>
      </c>
      <c r="I29">
        <v>5.6</v>
      </c>
      <c r="J29">
        <v>5.6</v>
      </c>
      <c r="L29" s="15">
        <v>8</v>
      </c>
      <c r="M29">
        <v>5.2</v>
      </c>
      <c r="N29">
        <v>5.2</v>
      </c>
      <c r="O29">
        <v>5.8</v>
      </c>
      <c r="P29">
        <v>4.3</v>
      </c>
      <c r="Q29">
        <v>5.0999999999999996</v>
      </c>
      <c r="R29">
        <v>5.5</v>
      </c>
      <c r="S29">
        <v>4.2</v>
      </c>
      <c r="T29">
        <v>5.6</v>
      </c>
      <c r="U29">
        <v>5.3</v>
      </c>
      <c r="W29" s="28">
        <f t="shared" si="33"/>
        <v>5.1499999999999995</v>
      </c>
      <c r="X29" s="26">
        <f t="shared" si="34"/>
        <v>5.1333333333333337</v>
      </c>
      <c r="AA29" s="15" t="s">
        <v>32</v>
      </c>
      <c r="AB29">
        <v>5.8</v>
      </c>
      <c r="AC29">
        <v>6.3</v>
      </c>
      <c r="AD29">
        <v>7.6</v>
      </c>
      <c r="AE29">
        <v>5.2</v>
      </c>
      <c r="AF29">
        <v>6</v>
      </c>
      <c r="AG29">
        <v>7.8</v>
      </c>
      <c r="AH29">
        <v>4.3</v>
      </c>
      <c r="AI29">
        <v>7.1</v>
      </c>
      <c r="AJ29">
        <v>7.5</v>
      </c>
      <c r="AM29" s="15" t="s">
        <v>32</v>
      </c>
      <c r="AN29">
        <v>6.4</v>
      </c>
      <c r="AO29">
        <v>7</v>
      </c>
      <c r="AP29">
        <v>8</v>
      </c>
      <c r="AQ29">
        <v>4.3</v>
      </c>
      <c r="AR29">
        <v>8</v>
      </c>
      <c r="AS29">
        <v>9.3000000000000007</v>
      </c>
      <c r="AT29">
        <v>6</v>
      </c>
      <c r="AU29">
        <v>7.8</v>
      </c>
      <c r="AV29">
        <v>8.8000000000000007</v>
      </c>
      <c r="AX29" s="28">
        <f t="shared" si="35"/>
        <v>6.8444444444444441</v>
      </c>
      <c r="AY29" s="26">
        <f t="shared" si="36"/>
        <v>7.2888888888888879</v>
      </c>
    </row>
    <row r="30" spans="1:51" x14ac:dyDescent="0.55000000000000004">
      <c r="A30" s="15">
        <v>9</v>
      </c>
      <c r="B30">
        <v>5.9</v>
      </c>
      <c r="C30">
        <v>6.9</v>
      </c>
      <c r="D30">
        <v>6.4</v>
      </c>
      <c r="E30">
        <v>9.8000000000000007</v>
      </c>
      <c r="F30">
        <v>9.8000000000000007</v>
      </c>
      <c r="G30">
        <v>9.6</v>
      </c>
      <c r="H30">
        <v>6.2</v>
      </c>
      <c r="I30">
        <v>6.8</v>
      </c>
      <c r="J30">
        <v>9.1999999999999993</v>
      </c>
      <c r="L30" s="15">
        <v>9</v>
      </c>
      <c r="M30">
        <v>7.6</v>
      </c>
      <c r="N30">
        <v>7.6</v>
      </c>
      <c r="O30">
        <v>9.3000000000000007</v>
      </c>
      <c r="P30">
        <v>9.4</v>
      </c>
      <c r="Q30">
        <v>9.6</v>
      </c>
      <c r="R30">
        <v>9.6999999999999993</v>
      </c>
      <c r="S30">
        <v>7</v>
      </c>
      <c r="T30">
        <v>9.1999999999999993</v>
      </c>
      <c r="U30">
        <v>9.9</v>
      </c>
      <c r="W30" s="28">
        <f t="shared" si="33"/>
        <v>8.3277777777777775</v>
      </c>
      <c r="X30" s="26">
        <f t="shared" si="34"/>
        <v>8.8111111111111118</v>
      </c>
      <c r="AA30" s="15" t="s">
        <v>33</v>
      </c>
      <c r="AB30">
        <v>0.2</v>
      </c>
      <c r="AC30">
        <v>4.2</v>
      </c>
      <c r="AD30">
        <v>5.5</v>
      </c>
      <c r="AE30">
        <v>1.3</v>
      </c>
      <c r="AF30">
        <v>2.7</v>
      </c>
      <c r="AG30">
        <v>6.2</v>
      </c>
      <c r="AH30">
        <v>1.6</v>
      </c>
      <c r="AI30">
        <v>5.2</v>
      </c>
      <c r="AJ30">
        <v>2.8</v>
      </c>
      <c r="AM30" s="15" t="s">
        <v>33</v>
      </c>
      <c r="AN30">
        <v>6.3</v>
      </c>
      <c r="AO30">
        <v>7</v>
      </c>
      <c r="AP30">
        <v>7.8</v>
      </c>
      <c r="AQ30">
        <v>0.5</v>
      </c>
      <c r="AR30">
        <v>5</v>
      </c>
      <c r="AS30">
        <v>8.1</v>
      </c>
      <c r="AT30">
        <v>4.9000000000000004</v>
      </c>
      <c r="AU30">
        <v>6.8</v>
      </c>
      <c r="AV30">
        <v>8.1999999999999993</v>
      </c>
      <c r="AX30" s="28">
        <f t="shared" si="35"/>
        <v>4.6833333333333336</v>
      </c>
      <c r="AY30" s="26">
        <f t="shared" si="36"/>
        <v>6.0666666666666664</v>
      </c>
    </row>
    <row r="31" spans="1:51" x14ac:dyDescent="0.55000000000000004">
      <c r="A31" s="15">
        <v>10</v>
      </c>
      <c r="B31">
        <v>8.5</v>
      </c>
      <c r="C31">
        <v>4.7</v>
      </c>
      <c r="D31">
        <v>8.1999999999999993</v>
      </c>
      <c r="E31">
        <v>2</v>
      </c>
      <c r="F31">
        <v>7.7</v>
      </c>
      <c r="G31">
        <v>8.3000000000000007</v>
      </c>
      <c r="H31">
        <v>3.9</v>
      </c>
      <c r="I31">
        <v>5.7</v>
      </c>
      <c r="J31">
        <v>7.5</v>
      </c>
      <c r="L31" s="15">
        <v>10</v>
      </c>
      <c r="M31">
        <v>6.8</v>
      </c>
      <c r="N31">
        <v>1.7</v>
      </c>
      <c r="O31">
        <v>6.5</v>
      </c>
      <c r="P31">
        <v>0</v>
      </c>
      <c r="Q31">
        <v>1.3</v>
      </c>
      <c r="R31">
        <v>9</v>
      </c>
      <c r="S31">
        <v>5.2</v>
      </c>
      <c r="T31">
        <v>7.4</v>
      </c>
      <c r="U31">
        <v>9</v>
      </c>
      <c r="W31" s="28">
        <f t="shared" si="33"/>
        <v>5.7444444444444445</v>
      </c>
      <c r="X31" s="26">
        <f t="shared" si="34"/>
        <v>5.2111111111111112</v>
      </c>
      <c r="AA31" s="15" t="s">
        <v>34</v>
      </c>
      <c r="AB31">
        <v>3</v>
      </c>
      <c r="AC31">
        <v>7</v>
      </c>
      <c r="AD31">
        <v>7.1</v>
      </c>
      <c r="AE31">
        <v>3.3</v>
      </c>
      <c r="AF31">
        <v>7</v>
      </c>
      <c r="AG31">
        <v>8.6</v>
      </c>
      <c r="AH31">
        <v>6.4</v>
      </c>
      <c r="AI31">
        <v>7.5</v>
      </c>
      <c r="AJ31">
        <v>9.8000000000000007</v>
      </c>
      <c r="AM31" s="15" t="s">
        <v>34</v>
      </c>
      <c r="AN31">
        <v>7.5</v>
      </c>
      <c r="AO31">
        <v>8.4</v>
      </c>
      <c r="AP31">
        <v>8.6</v>
      </c>
      <c r="AQ31">
        <v>7.4</v>
      </c>
      <c r="AR31">
        <v>8.5</v>
      </c>
      <c r="AS31">
        <v>10</v>
      </c>
      <c r="AT31">
        <v>8.9</v>
      </c>
      <c r="AU31">
        <v>9.6</v>
      </c>
      <c r="AV31">
        <v>10</v>
      </c>
      <c r="AX31" s="28">
        <f t="shared" si="35"/>
        <v>7.7000000000000011</v>
      </c>
      <c r="AY31" s="26">
        <f t="shared" si="36"/>
        <v>8.7666666666666657</v>
      </c>
    </row>
    <row r="32" spans="1:51" x14ac:dyDescent="0.55000000000000004">
      <c r="A32" s="15">
        <v>11</v>
      </c>
      <c r="B32">
        <v>1</v>
      </c>
      <c r="C32">
        <v>6.4</v>
      </c>
      <c r="D32">
        <v>6.4</v>
      </c>
      <c r="E32">
        <v>5.2</v>
      </c>
      <c r="F32">
        <v>5.2</v>
      </c>
      <c r="G32">
        <v>8.6</v>
      </c>
      <c r="H32">
        <v>5.0999999999999996</v>
      </c>
      <c r="I32">
        <v>6.8</v>
      </c>
      <c r="J32">
        <v>8.3000000000000007</v>
      </c>
      <c r="L32" s="15">
        <v>11</v>
      </c>
      <c r="M32">
        <v>6.4</v>
      </c>
      <c r="N32">
        <v>7.3</v>
      </c>
      <c r="O32">
        <v>7.3</v>
      </c>
      <c r="P32">
        <v>6.9</v>
      </c>
      <c r="Q32">
        <v>7.2</v>
      </c>
      <c r="R32">
        <v>9.4</v>
      </c>
      <c r="S32">
        <v>6</v>
      </c>
      <c r="T32">
        <v>5.7</v>
      </c>
      <c r="U32">
        <v>9.1</v>
      </c>
      <c r="W32" s="28">
        <f t="shared" si="33"/>
        <v>6.5722222222222229</v>
      </c>
      <c r="X32" s="26">
        <f t="shared" si="34"/>
        <v>7.2555555555555555</v>
      </c>
      <c r="AA32" s="15" t="s">
        <v>35</v>
      </c>
      <c r="AB32">
        <v>2.8</v>
      </c>
      <c r="AC32">
        <v>3.1</v>
      </c>
      <c r="AD32">
        <v>5.5</v>
      </c>
      <c r="AE32">
        <v>3.7</v>
      </c>
      <c r="AF32">
        <v>4.5</v>
      </c>
      <c r="AG32">
        <v>8.9</v>
      </c>
      <c r="AH32">
        <v>8</v>
      </c>
      <c r="AI32">
        <v>6</v>
      </c>
      <c r="AJ32">
        <v>9.5</v>
      </c>
      <c r="AM32" s="15" t="s">
        <v>35</v>
      </c>
      <c r="AN32">
        <v>6.2</v>
      </c>
      <c r="AO32">
        <v>4.7</v>
      </c>
      <c r="AP32">
        <v>7.5</v>
      </c>
      <c r="AQ32">
        <v>5.4</v>
      </c>
      <c r="AR32">
        <v>5.5</v>
      </c>
      <c r="AS32">
        <v>9.3000000000000007</v>
      </c>
      <c r="AT32">
        <v>6.2</v>
      </c>
      <c r="AU32">
        <v>5.2</v>
      </c>
      <c r="AV32">
        <v>9.3000000000000007</v>
      </c>
      <c r="AX32" s="28">
        <f>AVERAGE(AB32:AJ32,AN32:AV32)</f>
        <v>6.1833333333333336</v>
      </c>
      <c r="AY32" s="26">
        <f t="shared" si="36"/>
        <v>6.5888888888888886</v>
      </c>
    </row>
    <row r="33" spans="1:51" x14ac:dyDescent="0.55000000000000004">
      <c r="A33" s="15">
        <v>12</v>
      </c>
      <c r="B33">
        <v>1.6</v>
      </c>
      <c r="C33">
        <v>5.7</v>
      </c>
      <c r="D33">
        <v>8.9</v>
      </c>
      <c r="E33">
        <v>0.4</v>
      </c>
      <c r="F33">
        <v>7.1</v>
      </c>
      <c r="G33">
        <v>8.4</v>
      </c>
      <c r="H33">
        <v>5.2</v>
      </c>
      <c r="I33">
        <v>8</v>
      </c>
      <c r="J33">
        <v>9.6999999999999993</v>
      </c>
      <c r="L33" s="15">
        <v>12</v>
      </c>
      <c r="M33">
        <v>5.5</v>
      </c>
      <c r="N33">
        <v>8.5</v>
      </c>
      <c r="O33">
        <v>9.5</v>
      </c>
      <c r="P33">
        <v>2.5</v>
      </c>
      <c r="Q33">
        <v>9.1999999999999993</v>
      </c>
      <c r="R33">
        <v>9.5</v>
      </c>
      <c r="S33">
        <v>7.4</v>
      </c>
      <c r="T33">
        <v>9.4</v>
      </c>
      <c r="U33">
        <v>10</v>
      </c>
      <c r="W33" s="28">
        <f t="shared" si="33"/>
        <v>7.0277777777777786</v>
      </c>
      <c r="X33" s="26">
        <f t="shared" si="34"/>
        <v>7.9444444444444446</v>
      </c>
      <c r="AB33" s="25">
        <f>AVERAGE(AB21:AB32)</f>
        <v>2.9727272727272722</v>
      </c>
      <c r="AC33" s="25">
        <f t="shared" ref="AC33" si="37">AVERAGE(AC21:AC32)</f>
        <v>4.7818181818181822</v>
      </c>
      <c r="AD33" s="25">
        <f t="shared" ref="AD33" si="38">AVERAGE(AD21:AD32)</f>
        <v>5.6818181818181825</v>
      </c>
      <c r="AE33" s="25">
        <f t="shared" ref="AE33" si="39">AVERAGE(AE21:AE32)</f>
        <v>3.3272727272727276</v>
      </c>
      <c r="AF33" s="25">
        <f t="shared" ref="AF33" si="40">AVERAGE(AF21:AF32)</f>
        <v>4.4636363636363638</v>
      </c>
      <c r="AG33" s="25">
        <f t="shared" ref="AG33" si="41">AVERAGE(AG21:AG32)</f>
        <v>5.3636363636363633</v>
      </c>
      <c r="AH33" s="25">
        <f t="shared" ref="AH33" si="42">AVERAGE(AH21:AH32)</f>
        <v>4.372727272727273</v>
      </c>
      <c r="AI33" s="25">
        <f t="shared" ref="AI33" si="43">AVERAGE(AI21:AI32)</f>
        <v>5.1272727272727279</v>
      </c>
      <c r="AJ33" s="25">
        <f t="shared" ref="AJ33" si="44">AVERAGE(AJ21:AJ32)</f>
        <v>5.5818181818181811</v>
      </c>
      <c r="AN33" s="25">
        <f>AVERAGE(AN21:AN32)</f>
        <v>6.1090909090909085</v>
      </c>
      <c r="AO33" s="25">
        <f t="shared" ref="AO33" si="45">AVERAGE(AO21:AO32)</f>
        <v>6.8636363636363633</v>
      </c>
      <c r="AP33" s="25">
        <f t="shared" ref="AP33" si="46">AVERAGE(AP21:AP32)</f>
        <v>7.7636363636363628</v>
      </c>
      <c r="AQ33" s="25">
        <f t="shared" ref="AQ33" si="47">AVERAGE(AQ21:AQ32)</f>
        <v>4.9454545454545444</v>
      </c>
      <c r="AR33" s="25">
        <f t="shared" ref="AR33" si="48">AVERAGE(AR21:AR32)</f>
        <v>6.9727272727272727</v>
      </c>
      <c r="AS33" s="25">
        <f t="shared" ref="AS33" si="49">AVERAGE(AS21:AS32)</f>
        <v>8.3090909090909086</v>
      </c>
      <c r="AT33" s="25">
        <f t="shared" ref="AT33" si="50">AVERAGE(AT21:AT32)</f>
        <v>6.1272727272727261</v>
      </c>
      <c r="AU33" s="25">
        <f t="shared" ref="AU33" si="51">AVERAGE(AU21:AU32)</f>
        <v>7.3</v>
      </c>
      <c r="AV33" s="25">
        <f t="shared" ref="AV33" si="52">AVERAGE(AV21:AV32)</f>
        <v>7.9818181818181833</v>
      </c>
      <c r="AX33" s="28"/>
    </row>
    <row r="34" spans="1:51" x14ac:dyDescent="0.55000000000000004">
      <c r="B34" s="25">
        <f>AVERAGE(B22:B33)</f>
        <v>4.1583333333333332</v>
      </c>
      <c r="C34" s="25">
        <f t="shared" ref="C34" si="53">AVERAGE(C22:C33)</f>
        <v>5.375</v>
      </c>
      <c r="D34" s="25">
        <f t="shared" ref="D34" si="54">AVERAGE(D22:D33)</f>
        <v>6.7250000000000005</v>
      </c>
      <c r="E34" s="25">
        <f t="shared" ref="E34" si="55">AVERAGE(E22:E33)</f>
        <v>3.4916666666666667</v>
      </c>
      <c r="F34" s="25">
        <f t="shared" ref="F34" si="56">AVERAGE(F22:F33)</f>
        <v>5.5083333333333329</v>
      </c>
      <c r="G34" s="25">
        <f t="shared" ref="G34" si="57">AVERAGE(G22:G33)</f>
        <v>6.6583333333333341</v>
      </c>
      <c r="H34" s="25">
        <f t="shared" ref="H34" si="58">AVERAGE(H22:H33)</f>
        <v>3.7916666666666674</v>
      </c>
      <c r="I34" s="25">
        <f t="shared" ref="I34" si="59">AVERAGE(I22:I33)</f>
        <v>6.083333333333333</v>
      </c>
      <c r="J34" s="25">
        <f t="shared" ref="J34" si="60">AVERAGE(J22:J33)</f>
        <v>7.0583333333333336</v>
      </c>
      <c r="K34"/>
      <c r="L34" s="8"/>
      <c r="M34" s="25">
        <f>AVERAGE(M22:M33)</f>
        <v>6.4083333333333341</v>
      </c>
      <c r="N34" s="25">
        <f t="shared" ref="N34" si="61">AVERAGE(N22:N33)</f>
        <v>6.1833333333333336</v>
      </c>
      <c r="O34" s="25">
        <f t="shared" ref="O34" si="62">AVERAGE(O22:O33)</f>
        <v>7.0749999999999993</v>
      </c>
      <c r="P34" s="25">
        <f t="shared" ref="P34" si="63">AVERAGE(P22:P33)</f>
        <v>4.6333333333333329</v>
      </c>
      <c r="Q34" s="25">
        <f t="shared" ref="Q34" si="64">AVERAGE(Q22:Q33)</f>
        <v>6.6416666666666666</v>
      </c>
      <c r="R34" s="25">
        <f t="shared" ref="R34" si="65">AVERAGE(R22:R33)</f>
        <v>8.5583333333333336</v>
      </c>
      <c r="S34" s="25">
        <f t="shared" ref="S34" si="66">AVERAGE(S22:S33)</f>
        <v>6.0416666666666679</v>
      </c>
      <c r="T34" s="25">
        <f t="shared" ref="T34" si="67">AVERAGE(T22:T33)</f>
        <v>7.9833333333333343</v>
      </c>
      <c r="U34" s="25">
        <f t="shared" ref="U34" si="68">AVERAGE(U22:U33)</f>
        <v>8.6833333333333336</v>
      </c>
      <c r="AB34" s="25">
        <f>_xlfn.STDEV.S(AB21:AB32)</f>
        <v>2.3143426319760474</v>
      </c>
      <c r="AC34" s="25">
        <f t="shared" ref="AC34:AJ34" si="69">_xlfn.STDEV.S(AC21:AC32)</f>
        <v>2.0483252582625555</v>
      </c>
      <c r="AD34" s="25">
        <f t="shared" si="69"/>
        <v>1.4586419586849801</v>
      </c>
      <c r="AE34" s="25">
        <f t="shared" si="69"/>
        <v>1.9230657342331834</v>
      </c>
      <c r="AF34" s="25">
        <f t="shared" si="69"/>
        <v>2.2173284498570478</v>
      </c>
      <c r="AG34" s="25">
        <f t="shared" si="69"/>
        <v>2.8762033054958862</v>
      </c>
      <c r="AH34" s="25">
        <f t="shared" si="69"/>
        <v>2.690758595300184</v>
      </c>
      <c r="AI34" s="25">
        <f t="shared" si="69"/>
        <v>2.3563068174967814</v>
      </c>
      <c r="AJ34" s="25">
        <f t="shared" si="69"/>
        <v>3.321089634989753</v>
      </c>
      <c r="AN34" s="25">
        <f>_xlfn.STDEV.S(AN21:AN32)</f>
        <v>2.1997520521434004</v>
      </c>
      <c r="AO34" s="25">
        <f t="shared" ref="AO34:AV34" si="70">_xlfn.STDEV.S(AO21:AO32)</f>
        <v>1.1977251164375931</v>
      </c>
      <c r="AP34" s="25">
        <f t="shared" si="70"/>
        <v>0.63760917068801193</v>
      </c>
      <c r="AQ34" s="25">
        <f t="shared" si="70"/>
        <v>1.9320267267114315</v>
      </c>
      <c r="AR34" s="25">
        <f t="shared" si="70"/>
        <v>1.2442595461485553</v>
      </c>
      <c r="AS34" s="25">
        <f t="shared" si="70"/>
        <v>1.3471856185801199</v>
      </c>
      <c r="AT34" s="25">
        <f t="shared" si="70"/>
        <v>1.7578912987388722</v>
      </c>
      <c r="AU34" s="25">
        <f t="shared" si="70"/>
        <v>1.2083045973594582</v>
      </c>
      <c r="AV34" s="25">
        <f t="shared" si="70"/>
        <v>1.4647990864403024</v>
      </c>
    </row>
    <row r="35" spans="1:51" x14ac:dyDescent="0.55000000000000004">
      <c r="B35" s="25">
        <f>_xlfn.STDEV.S(B22:B33)</f>
        <v>2.8621220142129551</v>
      </c>
      <c r="C35" s="25">
        <f t="shared" ref="C35:J35" si="71">_xlfn.STDEV.S(C22:C33)</f>
        <v>1.9400679463265298</v>
      </c>
      <c r="D35" s="25">
        <f t="shared" si="71"/>
        <v>1.4753273904767406</v>
      </c>
      <c r="E35" s="25">
        <f t="shared" si="71"/>
        <v>2.8053385254589585</v>
      </c>
      <c r="F35" s="25">
        <f t="shared" si="71"/>
        <v>2.7087260787493785</v>
      </c>
      <c r="G35" s="25">
        <f t="shared" si="71"/>
        <v>2.890567208677008</v>
      </c>
      <c r="H35" s="25">
        <f t="shared" si="71"/>
        <v>2.2014285995207463</v>
      </c>
      <c r="I35" s="25">
        <f t="shared" si="71"/>
        <v>1.8673429510857662</v>
      </c>
      <c r="J35" s="25">
        <f t="shared" si="71"/>
        <v>2.0455976380925209</v>
      </c>
      <c r="K35"/>
      <c r="L35" s="8"/>
      <c r="M35" s="25">
        <f>_xlfn.STDEV.S(M22:M33)</f>
        <v>2.288095012860869</v>
      </c>
      <c r="N35" s="25">
        <f t="shared" ref="N35:U35" si="72">_xlfn.STDEV.S(N22:N33)</f>
        <v>2.7537852736430515</v>
      </c>
      <c r="O35" s="25">
        <f t="shared" si="72"/>
        <v>1.5516120649182921</v>
      </c>
      <c r="P35" s="25">
        <f t="shared" si="72"/>
        <v>3.3306655991458136</v>
      </c>
      <c r="Q35" s="25">
        <f t="shared" si="72"/>
        <v>2.3669920817678096</v>
      </c>
      <c r="R35" s="25">
        <f t="shared" si="72"/>
        <v>1.5985552189019885</v>
      </c>
      <c r="S35" s="25">
        <f t="shared" si="72"/>
        <v>2.4637216243772815</v>
      </c>
      <c r="T35" s="25">
        <f t="shared" si="72"/>
        <v>1.5467463406855748</v>
      </c>
      <c r="U35" s="25">
        <f t="shared" si="72"/>
        <v>1.4602822475207407</v>
      </c>
    </row>
    <row r="36" spans="1:51" x14ac:dyDescent="0.55000000000000004">
      <c r="A36" s="3" t="s">
        <v>2</v>
      </c>
      <c r="B36" s="4" t="s">
        <v>6</v>
      </c>
      <c r="C36" s="4" t="s">
        <v>6</v>
      </c>
      <c r="D36" s="4" t="s">
        <v>6</v>
      </c>
      <c r="E36" s="5" t="s">
        <v>7</v>
      </c>
      <c r="F36" s="5" t="s">
        <v>7</v>
      </c>
      <c r="G36" s="5" t="s">
        <v>7</v>
      </c>
      <c r="H36" s="6" t="s">
        <v>8</v>
      </c>
      <c r="I36" s="6" t="s">
        <v>8</v>
      </c>
      <c r="J36" s="6" t="s">
        <v>8</v>
      </c>
      <c r="L36" s="3" t="s">
        <v>2</v>
      </c>
      <c r="M36" s="4" t="s">
        <v>6</v>
      </c>
      <c r="N36" s="4" t="s">
        <v>6</v>
      </c>
      <c r="O36" s="4" t="s">
        <v>6</v>
      </c>
      <c r="P36" s="5" t="s">
        <v>7</v>
      </c>
      <c r="Q36" s="5" t="s">
        <v>7</v>
      </c>
      <c r="R36" s="5" t="s">
        <v>7</v>
      </c>
      <c r="S36" s="6" t="s">
        <v>8</v>
      </c>
      <c r="T36" s="6" t="s">
        <v>8</v>
      </c>
      <c r="U36" s="6" t="s">
        <v>8</v>
      </c>
      <c r="AA36" s="3" t="s">
        <v>2</v>
      </c>
      <c r="AB36" s="4" t="s">
        <v>6</v>
      </c>
      <c r="AC36" s="4" t="s">
        <v>6</v>
      </c>
      <c r="AD36" s="4" t="s">
        <v>6</v>
      </c>
      <c r="AE36" s="5" t="s">
        <v>7</v>
      </c>
      <c r="AF36" s="5" t="s">
        <v>7</v>
      </c>
      <c r="AG36" s="5" t="s">
        <v>7</v>
      </c>
      <c r="AH36" s="6" t="s">
        <v>8</v>
      </c>
      <c r="AI36" s="6" t="s">
        <v>8</v>
      </c>
      <c r="AJ36" s="6" t="s">
        <v>8</v>
      </c>
      <c r="AM36" s="3" t="s">
        <v>2</v>
      </c>
      <c r="AN36" s="4" t="s">
        <v>6</v>
      </c>
      <c r="AO36" s="4" t="s">
        <v>6</v>
      </c>
      <c r="AP36" s="4" t="s">
        <v>6</v>
      </c>
      <c r="AQ36" s="5" t="s">
        <v>7</v>
      </c>
      <c r="AR36" s="5" t="s">
        <v>7</v>
      </c>
      <c r="AS36" s="5" t="s">
        <v>7</v>
      </c>
      <c r="AT36" s="6" t="s">
        <v>8</v>
      </c>
      <c r="AU36" s="6" t="s">
        <v>8</v>
      </c>
      <c r="AV36" s="6" t="s">
        <v>8</v>
      </c>
    </row>
    <row r="37" spans="1:51" ht="15.3" x14ac:dyDescent="0.55000000000000004">
      <c r="A37" s="17" t="s">
        <v>22</v>
      </c>
      <c r="B37" s="10" t="s">
        <v>10</v>
      </c>
      <c r="C37" s="3" t="s">
        <v>11</v>
      </c>
      <c r="D37" s="11" t="s">
        <v>12</v>
      </c>
      <c r="E37" s="10" t="s">
        <v>10</v>
      </c>
      <c r="F37" s="3" t="s">
        <v>11</v>
      </c>
      <c r="G37" s="11" t="s">
        <v>12</v>
      </c>
      <c r="H37" s="10" t="s">
        <v>10</v>
      </c>
      <c r="I37" s="3" t="s">
        <v>11</v>
      </c>
      <c r="J37" s="11" t="s">
        <v>12</v>
      </c>
      <c r="L37" s="17" t="s">
        <v>22</v>
      </c>
      <c r="M37" s="10" t="s">
        <v>10</v>
      </c>
      <c r="N37" s="3" t="s">
        <v>11</v>
      </c>
      <c r="O37" s="11" t="s">
        <v>12</v>
      </c>
      <c r="P37" s="10" t="s">
        <v>10</v>
      </c>
      <c r="Q37" s="3" t="s">
        <v>11</v>
      </c>
      <c r="R37" s="11" t="s">
        <v>12</v>
      </c>
      <c r="S37" s="10" t="s">
        <v>10</v>
      </c>
      <c r="T37" s="3" t="s">
        <v>11</v>
      </c>
      <c r="U37" s="11" t="s">
        <v>12</v>
      </c>
      <c r="AA37" s="17" t="s">
        <v>22</v>
      </c>
      <c r="AB37" s="10" t="s">
        <v>10</v>
      </c>
      <c r="AC37" s="3" t="s">
        <v>11</v>
      </c>
      <c r="AD37" s="11" t="s">
        <v>12</v>
      </c>
      <c r="AE37" s="10" t="s">
        <v>10</v>
      </c>
      <c r="AF37" s="3" t="s">
        <v>11</v>
      </c>
      <c r="AG37" s="11" t="s">
        <v>12</v>
      </c>
      <c r="AH37" s="10" t="s">
        <v>10</v>
      </c>
      <c r="AI37" s="3" t="s">
        <v>11</v>
      </c>
      <c r="AJ37" s="11" t="s">
        <v>12</v>
      </c>
      <c r="AM37" s="17" t="s">
        <v>22</v>
      </c>
      <c r="AN37" s="10" t="s">
        <v>10</v>
      </c>
      <c r="AO37" s="3" t="s">
        <v>11</v>
      </c>
      <c r="AP37" s="11" t="s">
        <v>12</v>
      </c>
      <c r="AQ37" s="10" t="s">
        <v>10</v>
      </c>
      <c r="AR37" s="3" t="s">
        <v>11</v>
      </c>
      <c r="AS37" s="11" t="s">
        <v>12</v>
      </c>
      <c r="AT37" s="10" t="s">
        <v>10</v>
      </c>
      <c r="AU37" s="3" t="s">
        <v>11</v>
      </c>
      <c r="AV37" s="11" t="s">
        <v>12</v>
      </c>
    </row>
    <row r="38" spans="1:51" x14ac:dyDescent="0.55000000000000004">
      <c r="A38" s="12" t="s">
        <v>13</v>
      </c>
      <c r="B38" s="13" t="s">
        <v>23</v>
      </c>
      <c r="C38" s="13" t="s">
        <v>23</v>
      </c>
      <c r="D38" s="13" t="s">
        <v>23</v>
      </c>
      <c r="E38" s="13" t="s">
        <v>23</v>
      </c>
      <c r="F38" s="13" t="s">
        <v>23</v>
      </c>
      <c r="G38" s="13" t="s">
        <v>23</v>
      </c>
      <c r="H38" s="13" t="s">
        <v>23</v>
      </c>
      <c r="I38" s="13" t="s">
        <v>23</v>
      </c>
      <c r="J38" s="13" t="s">
        <v>23</v>
      </c>
      <c r="L38" s="12" t="s">
        <v>15</v>
      </c>
      <c r="M38" s="14" t="s">
        <v>24</v>
      </c>
      <c r="N38" s="14" t="s">
        <v>24</v>
      </c>
      <c r="O38" s="14" t="s">
        <v>24</v>
      </c>
      <c r="P38" s="14" t="s">
        <v>24</v>
      </c>
      <c r="Q38" s="14" t="s">
        <v>24</v>
      </c>
      <c r="R38" s="14" t="s">
        <v>24</v>
      </c>
      <c r="S38" s="14" t="s">
        <v>24</v>
      </c>
      <c r="T38" s="14" t="s">
        <v>24</v>
      </c>
      <c r="U38" s="14" t="s">
        <v>24</v>
      </c>
      <c r="AA38" s="12" t="s">
        <v>13</v>
      </c>
      <c r="AB38" s="13" t="s">
        <v>17</v>
      </c>
      <c r="AC38" s="13" t="s">
        <v>17</v>
      </c>
      <c r="AD38" s="13" t="s">
        <v>17</v>
      </c>
      <c r="AE38" s="13" t="s">
        <v>17</v>
      </c>
      <c r="AF38" s="13" t="s">
        <v>17</v>
      </c>
      <c r="AG38" s="13" t="s">
        <v>17</v>
      </c>
      <c r="AH38" s="13" t="s">
        <v>17</v>
      </c>
      <c r="AI38" s="13" t="s">
        <v>17</v>
      </c>
      <c r="AJ38" s="13" t="s">
        <v>17</v>
      </c>
      <c r="AM38" s="12" t="s">
        <v>15</v>
      </c>
      <c r="AN38" s="14" t="s">
        <v>18</v>
      </c>
      <c r="AO38" s="14" t="s">
        <v>18</v>
      </c>
      <c r="AP38" s="14" t="s">
        <v>18</v>
      </c>
      <c r="AQ38" s="14" t="s">
        <v>18</v>
      </c>
      <c r="AR38" s="14" t="s">
        <v>18</v>
      </c>
      <c r="AS38" s="14" t="s">
        <v>18</v>
      </c>
      <c r="AT38" s="14" t="s">
        <v>18</v>
      </c>
      <c r="AU38" s="14" t="s">
        <v>18</v>
      </c>
      <c r="AV38" s="14" t="s">
        <v>18</v>
      </c>
    </row>
    <row r="39" spans="1:51" x14ac:dyDescent="0.55000000000000004">
      <c r="A39" s="15">
        <v>1</v>
      </c>
      <c r="B39">
        <v>0.3</v>
      </c>
      <c r="C39">
        <v>4.9000000000000004</v>
      </c>
      <c r="D39">
        <v>4.8</v>
      </c>
      <c r="E39">
        <v>4.7</v>
      </c>
      <c r="F39">
        <v>5.4</v>
      </c>
      <c r="G39">
        <v>5.7</v>
      </c>
      <c r="H39">
        <v>4.5999999999999996</v>
      </c>
      <c r="I39">
        <v>5.7</v>
      </c>
      <c r="J39">
        <v>5.6</v>
      </c>
      <c r="L39" s="15">
        <v>1</v>
      </c>
      <c r="M39">
        <v>6.3</v>
      </c>
      <c r="N39">
        <v>5.6</v>
      </c>
      <c r="O39">
        <v>6.8</v>
      </c>
      <c r="P39">
        <v>4.7</v>
      </c>
      <c r="Q39">
        <v>2.5</v>
      </c>
      <c r="R39">
        <v>5.6</v>
      </c>
      <c r="S39">
        <v>8</v>
      </c>
      <c r="T39">
        <v>6.8</v>
      </c>
      <c r="U39">
        <v>6.4</v>
      </c>
      <c r="W39" s="28">
        <f>AVERAGE(B39:J39,M39:U39)</f>
        <v>5.2444444444444436</v>
      </c>
      <c r="X39" s="26">
        <f>AVERAGE(M39:U39)</f>
        <v>5.8555555555555552</v>
      </c>
      <c r="AA39" s="15" t="s">
        <v>36</v>
      </c>
      <c r="AB39">
        <v>0.4</v>
      </c>
      <c r="AC39">
        <v>5</v>
      </c>
      <c r="AD39">
        <v>3.4</v>
      </c>
      <c r="AE39">
        <v>0.2</v>
      </c>
      <c r="AF39">
        <v>0.4</v>
      </c>
      <c r="AG39">
        <v>0.4</v>
      </c>
      <c r="AH39">
        <v>0.5</v>
      </c>
      <c r="AI39">
        <v>0.2</v>
      </c>
      <c r="AJ39">
        <v>0.3</v>
      </c>
      <c r="AM39" s="15" t="s">
        <v>36</v>
      </c>
      <c r="AN39">
        <v>7</v>
      </c>
      <c r="AO39">
        <v>7.3</v>
      </c>
      <c r="AP39">
        <v>7.8</v>
      </c>
      <c r="AQ39">
        <v>8.6999999999999993</v>
      </c>
      <c r="AR39">
        <v>7</v>
      </c>
      <c r="AS39">
        <v>7.1</v>
      </c>
      <c r="AT39">
        <v>5.9</v>
      </c>
      <c r="AU39">
        <v>5.8</v>
      </c>
      <c r="AV39">
        <v>6</v>
      </c>
      <c r="AX39" s="28">
        <f>AVERAGE(AB39:AJ39,AN39:AV39)</f>
        <v>4.0777777777777775</v>
      </c>
      <c r="AY39" s="26">
        <f>AVERAGE(AN39:AV39)</f>
        <v>6.9555555555555548</v>
      </c>
    </row>
    <row r="40" spans="1:51" x14ac:dyDescent="0.55000000000000004">
      <c r="A40" s="15">
        <v>2</v>
      </c>
      <c r="B40">
        <v>0</v>
      </c>
      <c r="C40">
        <v>0</v>
      </c>
      <c r="D40">
        <v>0.1</v>
      </c>
      <c r="E40">
        <v>0.1</v>
      </c>
      <c r="F40">
        <v>0</v>
      </c>
      <c r="G40">
        <v>0</v>
      </c>
      <c r="H40">
        <v>0</v>
      </c>
      <c r="I40">
        <v>4.5999999999999996</v>
      </c>
      <c r="J40">
        <v>6.7</v>
      </c>
      <c r="L40" s="15">
        <v>2</v>
      </c>
      <c r="M40">
        <v>0</v>
      </c>
      <c r="N40">
        <v>0.1</v>
      </c>
      <c r="O40">
        <v>0.1</v>
      </c>
      <c r="P40">
        <v>0</v>
      </c>
      <c r="Q40">
        <v>0</v>
      </c>
      <c r="R40">
        <v>5.4</v>
      </c>
      <c r="S40">
        <v>7.8</v>
      </c>
      <c r="T40">
        <v>9.5</v>
      </c>
      <c r="U40">
        <v>7.6</v>
      </c>
      <c r="W40" s="28">
        <f t="shared" ref="W40:W50" si="73">AVERAGE(B40:J40,M40:U40)</f>
        <v>2.3333333333333339</v>
      </c>
      <c r="X40" s="26">
        <f t="shared" ref="X40:X50" si="74">AVERAGE(M40:U40)</f>
        <v>3.3888888888888888</v>
      </c>
      <c r="AA40" s="15" t="s">
        <v>26</v>
      </c>
      <c r="AB40">
        <v>5.3</v>
      </c>
      <c r="AC40">
        <v>4.9000000000000004</v>
      </c>
      <c r="AD40">
        <v>4.7</v>
      </c>
      <c r="AE40">
        <v>2.6</v>
      </c>
      <c r="AF40">
        <v>2.4</v>
      </c>
      <c r="AG40">
        <v>3.3</v>
      </c>
      <c r="AH40">
        <v>3.5</v>
      </c>
      <c r="AI40">
        <v>4.2</v>
      </c>
      <c r="AJ40">
        <v>4.5999999999999996</v>
      </c>
      <c r="AM40" s="15" t="s">
        <v>26</v>
      </c>
      <c r="AN40">
        <v>7.4</v>
      </c>
      <c r="AO40">
        <v>6.6</v>
      </c>
      <c r="AP40">
        <v>5.7</v>
      </c>
      <c r="AQ40">
        <v>0.4</v>
      </c>
      <c r="AR40">
        <v>0.7</v>
      </c>
      <c r="AS40">
        <v>5.4</v>
      </c>
      <c r="AT40">
        <v>5</v>
      </c>
      <c r="AU40">
        <v>5.6</v>
      </c>
      <c r="AV40">
        <v>6.5</v>
      </c>
      <c r="AX40" s="28">
        <f t="shared" ref="AX40:AX48" si="75">AVERAGE(AB40:AJ40,AN40:AV40)</f>
        <v>4.3777777777777773</v>
      </c>
      <c r="AY40" s="26">
        <f t="shared" ref="AY40:AY49" si="76">AVERAGE(AN40:AV40)</f>
        <v>4.8111111111111109</v>
      </c>
    </row>
    <row r="41" spans="1:51" x14ac:dyDescent="0.55000000000000004">
      <c r="A41" s="15">
        <v>3</v>
      </c>
      <c r="B41">
        <v>4.5999999999999996</v>
      </c>
      <c r="C41">
        <v>4.5</v>
      </c>
      <c r="D41">
        <v>4.9000000000000004</v>
      </c>
      <c r="E41">
        <v>6</v>
      </c>
      <c r="F41">
        <v>4.5</v>
      </c>
      <c r="G41">
        <v>5.7</v>
      </c>
      <c r="H41">
        <v>3</v>
      </c>
      <c r="I41">
        <v>6.5</v>
      </c>
      <c r="J41">
        <v>4.0999999999999996</v>
      </c>
      <c r="L41" s="15">
        <v>3</v>
      </c>
      <c r="M41">
        <v>6.3</v>
      </c>
      <c r="N41">
        <v>6.5</v>
      </c>
      <c r="O41">
        <v>4.8</v>
      </c>
      <c r="P41">
        <v>5</v>
      </c>
      <c r="Q41">
        <v>4.5</v>
      </c>
      <c r="R41">
        <v>5.6</v>
      </c>
      <c r="S41">
        <v>6.9</v>
      </c>
      <c r="T41">
        <v>6.4</v>
      </c>
      <c r="U41">
        <v>8.5</v>
      </c>
      <c r="W41" s="28">
        <f t="shared" si="73"/>
        <v>5.4611111111111121</v>
      </c>
      <c r="X41" s="26">
        <f t="shared" si="74"/>
        <v>6.0555555555555554</v>
      </c>
      <c r="AA41" s="15" t="s">
        <v>27</v>
      </c>
      <c r="AB41">
        <v>5</v>
      </c>
      <c r="AC41">
        <v>6.7</v>
      </c>
      <c r="AD41">
        <v>6.3</v>
      </c>
      <c r="AE41">
        <v>2</v>
      </c>
      <c r="AF41">
        <v>6.7</v>
      </c>
      <c r="AG41">
        <v>7.6</v>
      </c>
      <c r="AH41">
        <v>7.4</v>
      </c>
      <c r="AI41">
        <v>8</v>
      </c>
      <c r="AJ41">
        <v>9.6999999999999993</v>
      </c>
      <c r="AM41" s="15" t="s">
        <v>27</v>
      </c>
      <c r="AN41">
        <v>7.5</v>
      </c>
      <c r="AO41">
        <v>6</v>
      </c>
      <c r="AP41">
        <v>7.7</v>
      </c>
      <c r="AQ41">
        <v>5.7</v>
      </c>
      <c r="AR41">
        <v>6.5</v>
      </c>
      <c r="AS41">
        <v>7.7</v>
      </c>
      <c r="AT41">
        <v>8.4</v>
      </c>
      <c r="AU41">
        <v>8.5</v>
      </c>
      <c r="AV41">
        <v>9.8000000000000007</v>
      </c>
      <c r="AX41" s="28">
        <f t="shared" si="75"/>
        <v>7.0666666666666664</v>
      </c>
      <c r="AY41" s="26">
        <f t="shared" si="76"/>
        <v>7.5333333333333332</v>
      </c>
    </row>
    <row r="42" spans="1:51" x14ac:dyDescent="0.55000000000000004">
      <c r="A42" s="15">
        <v>4</v>
      </c>
      <c r="B42">
        <v>4.9000000000000004</v>
      </c>
      <c r="C42">
        <v>5.8</v>
      </c>
      <c r="D42">
        <v>5.9</v>
      </c>
      <c r="E42">
        <v>4.3</v>
      </c>
      <c r="F42">
        <v>1.7</v>
      </c>
      <c r="G42">
        <v>6.3</v>
      </c>
      <c r="H42">
        <v>1.6</v>
      </c>
      <c r="I42">
        <v>2.4</v>
      </c>
      <c r="J42">
        <v>6.6</v>
      </c>
      <c r="L42" s="15">
        <v>4</v>
      </c>
      <c r="M42">
        <v>7</v>
      </c>
      <c r="N42">
        <v>7.3</v>
      </c>
      <c r="O42">
        <v>4.4000000000000004</v>
      </c>
      <c r="P42">
        <v>2.2999999999999998</v>
      </c>
      <c r="Q42">
        <v>1</v>
      </c>
      <c r="R42">
        <v>7.3</v>
      </c>
      <c r="S42">
        <v>3.4</v>
      </c>
      <c r="T42">
        <v>6.6</v>
      </c>
      <c r="U42">
        <v>6.5</v>
      </c>
      <c r="W42" s="28">
        <f t="shared" si="73"/>
        <v>4.7388888888888889</v>
      </c>
      <c r="X42" s="26">
        <f t="shared" si="74"/>
        <v>5.0888888888888895</v>
      </c>
      <c r="AA42" s="15" t="s">
        <v>28</v>
      </c>
      <c r="AB42">
        <v>2.6</v>
      </c>
      <c r="AC42">
        <v>3.5</v>
      </c>
      <c r="AD42">
        <v>3.3</v>
      </c>
      <c r="AE42">
        <v>1.4</v>
      </c>
      <c r="AF42">
        <v>1.6</v>
      </c>
      <c r="AG42">
        <v>4.4000000000000004</v>
      </c>
      <c r="AH42">
        <v>2.7</v>
      </c>
      <c r="AI42">
        <v>3.7</v>
      </c>
      <c r="AJ42">
        <v>5.8</v>
      </c>
      <c r="AM42" s="15" t="s">
        <v>28</v>
      </c>
      <c r="AN42">
        <v>0.6</v>
      </c>
      <c r="AO42">
        <v>0.2</v>
      </c>
      <c r="AP42">
        <v>2.8</v>
      </c>
      <c r="AQ42">
        <v>0.1</v>
      </c>
      <c r="AR42">
        <v>1.1000000000000001</v>
      </c>
      <c r="AS42">
        <v>5</v>
      </c>
      <c r="AT42">
        <v>3.7</v>
      </c>
      <c r="AU42">
        <v>7.3</v>
      </c>
      <c r="AV42">
        <v>8.1999999999999993</v>
      </c>
      <c r="AX42" s="28">
        <f t="shared" si="75"/>
        <v>3.2222222222222223</v>
      </c>
      <c r="AY42" s="26">
        <f t="shared" si="76"/>
        <v>3.2222222222222223</v>
      </c>
    </row>
    <row r="43" spans="1:51" x14ac:dyDescent="0.55000000000000004">
      <c r="A43" s="15">
        <v>5</v>
      </c>
      <c r="B43">
        <v>1.2</v>
      </c>
      <c r="C43">
        <v>1.5</v>
      </c>
      <c r="D43">
        <v>6.6</v>
      </c>
      <c r="E43">
        <v>5.4</v>
      </c>
      <c r="F43">
        <v>6.4</v>
      </c>
      <c r="G43">
        <v>4.8</v>
      </c>
      <c r="H43">
        <v>5.8</v>
      </c>
      <c r="I43">
        <v>6.5</v>
      </c>
      <c r="J43">
        <v>9.6</v>
      </c>
      <c r="L43" s="15">
        <v>5</v>
      </c>
      <c r="M43">
        <v>0.8</v>
      </c>
      <c r="N43">
        <v>5.2</v>
      </c>
      <c r="O43">
        <v>7.2</v>
      </c>
      <c r="P43">
        <v>6.8</v>
      </c>
      <c r="Q43">
        <v>6.7</v>
      </c>
      <c r="R43">
        <v>6.6</v>
      </c>
      <c r="S43">
        <v>5</v>
      </c>
      <c r="T43">
        <v>8.1999999999999993</v>
      </c>
      <c r="U43">
        <v>8.9</v>
      </c>
      <c r="W43" s="28">
        <f t="shared" si="73"/>
        <v>5.7333333333333343</v>
      </c>
      <c r="X43" s="26">
        <f t="shared" si="74"/>
        <v>6.155555555555555</v>
      </c>
      <c r="AA43" s="15" t="s">
        <v>29</v>
      </c>
      <c r="AB43">
        <v>4.2</v>
      </c>
      <c r="AC43">
        <v>5.2</v>
      </c>
      <c r="AD43">
        <v>4.7</v>
      </c>
      <c r="AE43">
        <v>3.3</v>
      </c>
      <c r="AF43">
        <v>3.3</v>
      </c>
      <c r="AG43">
        <v>2</v>
      </c>
      <c r="AH43">
        <v>3.5</v>
      </c>
      <c r="AI43">
        <v>4.7</v>
      </c>
      <c r="AJ43">
        <v>1.2</v>
      </c>
      <c r="AM43" s="15" t="s">
        <v>29</v>
      </c>
      <c r="AN43">
        <v>3.2</v>
      </c>
      <c r="AO43">
        <v>6.7</v>
      </c>
      <c r="AP43">
        <v>6.6</v>
      </c>
      <c r="AQ43">
        <v>2.7</v>
      </c>
      <c r="AR43">
        <v>3.3</v>
      </c>
      <c r="AS43">
        <v>1.3</v>
      </c>
      <c r="AT43">
        <v>6.1</v>
      </c>
      <c r="AU43">
        <v>7.5</v>
      </c>
      <c r="AV43">
        <v>7.5</v>
      </c>
      <c r="AX43" s="28">
        <f t="shared" si="75"/>
        <v>4.2777777777777777</v>
      </c>
      <c r="AY43" s="26">
        <f t="shared" si="76"/>
        <v>4.9888888888888889</v>
      </c>
    </row>
    <row r="44" spans="1:51" x14ac:dyDescent="0.55000000000000004">
      <c r="A44" s="15">
        <v>6</v>
      </c>
      <c r="B44">
        <v>8.4</v>
      </c>
      <c r="C44">
        <v>7.4</v>
      </c>
      <c r="D44">
        <v>5.6</v>
      </c>
      <c r="E44">
        <v>7.8</v>
      </c>
      <c r="F44">
        <v>6.2</v>
      </c>
      <c r="G44">
        <v>3</v>
      </c>
      <c r="H44">
        <v>2.5</v>
      </c>
      <c r="I44">
        <v>4.4000000000000004</v>
      </c>
      <c r="J44">
        <v>2.7</v>
      </c>
      <c r="L44" s="15">
        <v>6</v>
      </c>
      <c r="M44">
        <v>9.1999999999999993</v>
      </c>
      <c r="N44">
        <v>8.5</v>
      </c>
      <c r="O44">
        <v>6.2</v>
      </c>
      <c r="P44">
        <v>9.1999999999999993</v>
      </c>
      <c r="Q44">
        <v>7.9</v>
      </c>
      <c r="R44">
        <v>7.4</v>
      </c>
      <c r="S44">
        <v>6.2</v>
      </c>
      <c r="T44">
        <v>7.4</v>
      </c>
      <c r="U44">
        <v>8</v>
      </c>
      <c r="W44" s="28">
        <f t="shared" si="73"/>
        <v>6.5555555555555571</v>
      </c>
      <c r="X44" s="26">
        <f t="shared" si="74"/>
        <v>7.7777777777777777</v>
      </c>
      <c r="AA44" s="15" t="s">
        <v>30</v>
      </c>
      <c r="AB44">
        <v>1</v>
      </c>
      <c r="AC44">
        <v>1.8</v>
      </c>
      <c r="AD44">
        <v>1.6</v>
      </c>
      <c r="AE44">
        <v>3.2</v>
      </c>
      <c r="AF44">
        <v>4.2</v>
      </c>
      <c r="AG44">
        <v>5.8</v>
      </c>
      <c r="AH44">
        <v>5</v>
      </c>
      <c r="AI44">
        <v>5.9</v>
      </c>
      <c r="AJ44">
        <v>1.9</v>
      </c>
      <c r="AM44" s="15" t="s">
        <v>30</v>
      </c>
      <c r="AN44">
        <v>5.7</v>
      </c>
      <c r="AO44">
        <v>6.2</v>
      </c>
      <c r="AP44">
        <v>5</v>
      </c>
      <c r="AQ44">
        <v>1.6</v>
      </c>
      <c r="AR44">
        <v>5.8</v>
      </c>
      <c r="AS44">
        <v>6.5</v>
      </c>
      <c r="AT44">
        <v>7.3</v>
      </c>
      <c r="AU44">
        <v>9.1</v>
      </c>
      <c r="AV44">
        <v>6.9</v>
      </c>
      <c r="AX44" s="28">
        <f t="shared" si="75"/>
        <v>4.6944444444444446</v>
      </c>
      <c r="AY44" s="26">
        <f t="shared" si="76"/>
        <v>6.0111111111111111</v>
      </c>
    </row>
    <row r="45" spans="1:51" x14ac:dyDescent="0.55000000000000004">
      <c r="A45" s="15">
        <v>7</v>
      </c>
      <c r="B45">
        <v>1.9</v>
      </c>
      <c r="C45">
        <v>7.3</v>
      </c>
      <c r="D45">
        <v>7.2</v>
      </c>
      <c r="E45">
        <v>1.3</v>
      </c>
      <c r="F45">
        <v>9.1999999999999993</v>
      </c>
      <c r="G45">
        <v>1.1000000000000001</v>
      </c>
      <c r="H45">
        <v>6</v>
      </c>
      <c r="I45">
        <v>0</v>
      </c>
      <c r="J45">
        <v>8.3000000000000007</v>
      </c>
      <c r="L45" s="15">
        <v>7</v>
      </c>
      <c r="M45">
        <v>5.5</v>
      </c>
      <c r="N45">
        <v>8.4</v>
      </c>
      <c r="O45">
        <v>9.3000000000000007</v>
      </c>
      <c r="P45">
        <v>9.6</v>
      </c>
      <c r="Q45">
        <v>9.6999999999999993</v>
      </c>
      <c r="R45">
        <v>9.1999999999999993</v>
      </c>
      <c r="S45">
        <v>8.4</v>
      </c>
      <c r="T45">
        <v>10</v>
      </c>
      <c r="U45">
        <v>10</v>
      </c>
      <c r="W45" s="28">
        <f t="shared" si="73"/>
        <v>6.8000000000000007</v>
      </c>
      <c r="X45" s="26">
        <f t="shared" si="74"/>
        <v>8.8999999999999986</v>
      </c>
      <c r="AA45" s="15" t="s">
        <v>31</v>
      </c>
      <c r="AB45">
        <v>6</v>
      </c>
      <c r="AC45">
        <v>4.9000000000000004</v>
      </c>
      <c r="AD45">
        <v>3.7</v>
      </c>
      <c r="AE45">
        <v>2.2000000000000002</v>
      </c>
      <c r="AF45">
        <v>3.3</v>
      </c>
      <c r="AG45">
        <v>3.8</v>
      </c>
      <c r="AH45">
        <v>7.6</v>
      </c>
      <c r="AI45">
        <v>7.3</v>
      </c>
      <c r="AJ45">
        <v>7.8</v>
      </c>
      <c r="AM45" s="15" t="s">
        <v>31</v>
      </c>
      <c r="AN45">
        <v>6.6</v>
      </c>
      <c r="AO45">
        <v>5.3</v>
      </c>
      <c r="AP45">
        <v>4.2</v>
      </c>
      <c r="AQ45">
        <v>4.7</v>
      </c>
      <c r="AR45">
        <v>5.4</v>
      </c>
      <c r="AS45">
        <v>5.4</v>
      </c>
      <c r="AT45">
        <v>8.1999999999999993</v>
      </c>
      <c r="AU45">
        <v>8</v>
      </c>
      <c r="AV45">
        <v>7.9</v>
      </c>
      <c r="AX45" s="28">
        <f t="shared" si="75"/>
        <v>5.6833333333333336</v>
      </c>
      <c r="AY45" s="26">
        <f t="shared" si="76"/>
        <v>6.1888888888888882</v>
      </c>
    </row>
    <row r="46" spans="1:51" x14ac:dyDescent="0.55000000000000004">
      <c r="A46" s="15">
        <v>8</v>
      </c>
      <c r="B46">
        <v>4.4000000000000004</v>
      </c>
      <c r="C46">
        <v>5.3</v>
      </c>
      <c r="D46">
        <v>4.5999999999999996</v>
      </c>
      <c r="E46">
        <v>5.8</v>
      </c>
      <c r="F46">
        <v>6.4</v>
      </c>
      <c r="G46">
        <v>4.9000000000000004</v>
      </c>
      <c r="H46">
        <v>4.0999999999999996</v>
      </c>
      <c r="I46">
        <v>5.0999999999999996</v>
      </c>
      <c r="J46">
        <v>6</v>
      </c>
      <c r="L46" s="15">
        <v>8</v>
      </c>
      <c r="M46">
        <v>5.8</v>
      </c>
      <c r="N46">
        <v>5.0999999999999996</v>
      </c>
      <c r="O46">
        <v>4.3</v>
      </c>
      <c r="P46">
        <v>6.2</v>
      </c>
      <c r="Q46">
        <v>5.5</v>
      </c>
      <c r="R46">
        <v>2.8</v>
      </c>
      <c r="S46">
        <v>5.4</v>
      </c>
      <c r="T46">
        <v>5.6</v>
      </c>
      <c r="U46">
        <v>7</v>
      </c>
      <c r="W46" s="28">
        <f t="shared" si="73"/>
        <v>5.2388888888888889</v>
      </c>
      <c r="X46" s="26">
        <f t="shared" si="74"/>
        <v>5.3000000000000007</v>
      </c>
      <c r="AA46" s="15" t="s">
        <v>32</v>
      </c>
      <c r="AB46">
        <v>5.5</v>
      </c>
      <c r="AC46">
        <v>5.7</v>
      </c>
      <c r="AD46">
        <v>5.0999999999999996</v>
      </c>
      <c r="AE46">
        <v>6.3</v>
      </c>
      <c r="AF46">
        <v>7.4</v>
      </c>
      <c r="AG46">
        <v>6.9</v>
      </c>
      <c r="AH46">
        <v>6.5</v>
      </c>
      <c r="AI46">
        <v>6.1</v>
      </c>
      <c r="AJ46">
        <v>6.2</v>
      </c>
      <c r="AM46" s="15" t="s">
        <v>32</v>
      </c>
      <c r="AN46">
        <v>7.8</v>
      </c>
      <c r="AO46">
        <v>7.2</v>
      </c>
      <c r="AP46">
        <v>7.2</v>
      </c>
      <c r="AQ46">
        <v>7.1</v>
      </c>
      <c r="AR46">
        <v>4.4000000000000004</v>
      </c>
      <c r="AS46">
        <v>7.7</v>
      </c>
      <c r="AT46">
        <v>7.7</v>
      </c>
      <c r="AU46">
        <v>8</v>
      </c>
      <c r="AV46">
        <v>7.5</v>
      </c>
      <c r="AX46" s="28">
        <f t="shared" si="75"/>
        <v>6.6833333333333336</v>
      </c>
      <c r="AY46" s="26">
        <f t="shared" si="76"/>
        <v>7.1777777777777771</v>
      </c>
    </row>
    <row r="47" spans="1:51" x14ac:dyDescent="0.55000000000000004">
      <c r="A47" s="15">
        <v>9</v>
      </c>
      <c r="B47">
        <v>4.5999999999999996</v>
      </c>
      <c r="C47">
        <v>4.8</v>
      </c>
      <c r="D47">
        <v>4.5999999999999996</v>
      </c>
      <c r="E47">
        <v>3.8</v>
      </c>
      <c r="F47">
        <v>3.8</v>
      </c>
      <c r="G47">
        <v>1.9</v>
      </c>
      <c r="H47">
        <v>2.8</v>
      </c>
      <c r="I47">
        <v>3.7</v>
      </c>
      <c r="J47">
        <v>8.4</v>
      </c>
      <c r="L47" s="15">
        <v>9</v>
      </c>
      <c r="M47">
        <v>6.6</v>
      </c>
      <c r="N47">
        <v>5.8</v>
      </c>
      <c r="O47">
        <v>5.7</v>
      </c>
      <c r="P47">
        <v>3.1</v>
      </c>
      <c r="Q47">
        <v>3.3</v>
      </c>
      <c r="R47">
        <v>4.5999999999999996</v>
      </c>
      <c r="S47">
        <v>1.9</v>
      </c>
      <c r="T47">
        <v>5.8</v>
      </c>
      <c r="U47">
        <v>9</v>
      </c>
      <c r="W47" s="28">
        <f t="shared" si="73"/>
        <v>4.677777777777778</v>
      </c>
      <c r="X47" s="26">
        <f t="shared" si="74"/>
        <v>5.0888888888888886</v>
      </c>
      <c r="AA47" s="15" t="s">
        <v>33</v>
      </c>
      <c r="AB47">
        <v>4.8</v>
      </c>
      <c r="AC47">
        <v>5.0999999999999996</v>
      </c>
      <c r="AD47">
        <v>4.8</v>
      </c>
      <c r="AE47">
        <v>4.2</v>
      </c>
      <c r="AF47">
        <v>6.1</v>
      </c>
      <c r="AG47">
        <v>6.7</v>
      </c>
      <c r="AH47">
        <v>2.5</v>
      </c>
      <c r="AI47">
        <v>4.5999999999999996</v>
      </c>
      <c r="AJ47">
        <v>3.5</v>
      </c>
      <c r="AM47" s="15" t="s">
        <v>33</v>
      </c>
      <c r="AN47">
        <v>6.8</v>
      </c>
      <c r="AO47">
        <v>6.9</v>
      </c>
      <c r="AP47">
        <v>5.8</v>
      </c>
      <c r="AQ47">
        <v>4.7</v>
      </c>
      <c r="AR47">
        <v>7</v>
      </c>
      <c r="AS47">
        <v>6.9</v>
      </c>
      <c r="AT47">
        <v>5.6</v>
      </c>
      <c r="AU47">
        <v>6.9</v>
      </c>
      <c r="AV47">
        <v>4.7</v>
      </c>
      <c r="AX47" s="28">
        <f t="shared" si="75"/>
        <v>5.4222222222222225</v>
      </c>
      <c r="AY47" s="26">
        <f t="shared" si="76"/>
        <v>6.1444444444444448</v>
      </c>
    </row>
    <row r="48" spans="1:51" x14ac:dyDescent="0.55000000000000004">
      <c r="A48" s="15">
        <v>10</v>
      </c>
      <c r="B48">
        <v>0</v>
      </c>
      <c r="C48">
        <v>4.5</v>
      </c>
      <c r="D48">
        <v>4.7</v>
      </c>
      <c r="E48">
        <v>5.2</v>
      </c>
      <c r="F48">
        <v>4.7</v>
      </c>
      <c r="G48">
        <v>5</v>
      </c>
      <c r="H48">
        <v>5</v>
      </c>
      <c r="I48">
        <v>4.5</v>
      </c>
      <c r="J48">
        <v>6.7</v>
      </c>
      <c r="L48" s="15">
        <v>10</v>
      </c>
      <c r="M48">
        <v>6</v>
      </c>
      <c r="N48">
        <v>1.1000000000000001</v>
      </c>
      <c r="O48">
        <v>4.7</v>
      </c>
      <c r="P48">
        <v>5.2</v>
      </c>
      <c r="Q48">
        <v>4.7</v>
      </c>
      <c r="R48">
        <v>8</v>
      </c>
      <c r="S48">
        <v>7.5</v>
      </c>
      <c r="T48">
        <v>8.4</v>
      </c>
      <c r="U48">
        <v>9.6</v>
      </c>
      <c r="W48" s="28">
        <f t="shared" si="73"/>
        <v>5.3055555555555554</v>
      </c>
      <c r="X48" s="26">
        <f t="shared" si="74"/>
        <v>6.1333333333333337</v>
      </c>
      <c r="AA48" s="15" t="s">
        <v>34</v>
      </c>
      <c r="AB48">
        <v>0.1</v>
      </c>
      <c r="AC48">
        <v>1.6</v>
      </c>
      <c r="AD48">
        <v>1.6</v>
      </c>
      <c r="AE48">
        <v>2.4</v>
      </c>
      <c r="AF48">
        <v>5.3</v>
      </c>
      <c r="AG48">
        <v>2.9</v>
      </c>
      <c r="AH48">
        <v>1.3</v>
      </c>
      <c r="AI48">
        <v>4.5999999999999996</v>
      </c>
      <c r="AJ48">
        <v>7.3</v>
      </c>
      <c r="AM48" s="15" t="s">
        <v>34</v>
      </c>
      <c r="AN48">
        <v>7.7</v>
      </c>
      <c r="AO48">
        <v>9</v>
      </c>
      <c r="AP48">
        <v>8.1999999999999993</v>
      </c>
      <c r="AQ48">
        <v>7.9</v>
      </c>
      <c r="AR48">
        <v>4.8</v>
      </c>
      <c r="AS48">
        <v>7.9</v>
      </c>
      <c r="AT48">
        <v>7.7</v>
      </c>
      <c r="AU48">
        <v>7.2</v>
      </c>
      <c r="AV48">
        <v>8.6</v>
      </c>
      <c r="AX48" s="28">
        <f t="shared" si="75"/>
        <v>5.3388888888888895</v>
      </c>
      <c r="AY48" s="26">
        <f t="shared" si="76"/>
        <v>7.666666666666667</v>
      </c>
    </row>
    <row r="49" spans="1:51" x14ac:dyDescent="0.55000000000000004">
      <c r="A49" s="15">
        <v>11</v>
      </c>
      <c r="B49">
        <v>6.5</v>
      </c>
      <c r="C49">
        <v>6.1</v>
      </c>
      <c r="D49">
        <v>6</v>
      </c>
      <c r="E49">
        <v>0.9</v>
      </c>
      <c r="F49">
        <v>4.0999999999999996</v>
      </c>
      <c r="G49">
        <v>8.5</v>
      </c>
      <c r="H49">
        <v>0.5</v>
      </c>
      <c r="I49">
        <v>7.4</v>
      </c>
      <c r="J49">
        <v>6.4</v>
      </c>
      <c r="L49" s="15">
        <v>11</v>
      </c>
      <c r="M49">
        <v>8.1</v>
      </c>
      <c r="N49">
        <v>6.7</v>
      </c>
      <c r="O49">
        <v>6.4</v>
      </c>
      <c r="P49">
        <v>0.8</v>
      </c>
      <c r="Q49">
        <v>4.7</v>
      </c>
      <c r="R49">
        <v>3.4</v>
      </c>
      <c r="S49">
        <v>1.9</v>
      </c>
      <c r="T49">
        <v>8.6</v>
      </c>
      <c r="U49">
        <v>7.8</v>
      </c>
      <c r="W49" s="28">
        <f t="shared" si="73"/>
        <v>5.2666666666666675</v>
      </c>
      <c r="X49" s="26">
        <f t="shared" si="74"/>
        <v>5.3777777777777773</v>
      </c>
      <c r="AA49" s="15" t="s">
        <v>35</v>
      </c>
      <c r="AB49">
        <v>3.7</v>
      </c>
      <c r="AC49">
        <v>5.8</v>
      </c>
      <c r="AD49">
        <v>6.4</v>
      </c>
      <c r="AE49">
        <v>3.3</v>
      </c>
      <c r="AF49">
        <v>4.5</v>
      </c>
      <c r="AG49">
        <v>4.5</v>
      </c>
      <c r="AH49">
        <v>5</v>
      </c>
      <c r="AI49">
        <v>7.7</v>
      </c>
      <c r="AJ49">
        <v>9.6</v>
      </c>
      <c r="AM49" s="15" t="s">
        <v>35</v>
      </c>
      <c r="AN49">
        <v>3.8</v>
      </c>
      <c r="AO49">
        <v>5</v>
      </c>
      <c r="AP49">
        <v>5.4</v>
      </c>
      <c r="AQ49">
        <v>3.3</v>
      </c>
      <c r="AR49">
        <v>4.9000000000000004</v>
      </c>
      <c r="AS49">
        <v>4.8</v>
      </c>
      <c r="AT49">
        <v>6.2</v>
      </c>
      <c r="AU49">
        <v>8</v>
      </c>
      <c r="AV49">
        <v>9.3000000000000007</v>
      </c>
      <c r="AX49" s="28">
        <f>AVERAGE(AB49:AJ49,AN49:AV49)</f>
        <v>5.6222222222222227</v>
      </c>
      <c r="AY49" s="26">
        <f t="shared" si="76"/>
        <v>5.6333333333333337</v>
      </c>
    </row>
    <row r="50" spans="1:51" x14ac:dyDescent="0.55000000000000004">
      <c r="A50" s="15">
        <v>12</v>
      </c>
      <c r="B50">
        <v>8.5</v>
      </c>
      <c r="C50">
        <v>7.5</v>
      </c>
      <c r="D50">
        <v>6.7</v>
      </c>
      <c r="E50">
        <v>0.5</v>
      </c>
      <c r="F50">
        <v>0.3</v>
      </c>
      <c r="G50">
        <v>1</v>
      </c>
      <c r="H50">
        <v>6</v>
      </c>
      <c r="I50">
        <v>0.9</v>
      </c>
      <c r="J50">
        <v>9.4</v>
      </c>
      <c r="L50" s="15">
        <v>12</v>
      </c>
      <c r="M50">
        <v>7.9</v>
      </c>
      <c r="N50">
        <v>9.3000000000000007</v>
      </c>
      <c r="O50">
        <v>7.4</v>
      </c>
      <c r="P50">
        <v>0.5</v>
      </c>
      <c r="Q50">
        <v>0.5</v>
      </c>
      <c r="R50">
        <v>0.5</v>
      </c>
      <c r="S50">
        <v>7.5</v>
      </c>
      <c r="T50">
        <v>8.8000000000000007</v>
      </c>
      <c r="U50">
        <v>9.3000000000000007</v>
      </c>
      <c r="W50" s="28">
        <f t="shared" si="73"/>
        <v>5.1388888888888893</v>
      </c>
      <c r="X50" s="26">
        <f t="shared" si="74"/>
        <v>5.7444444444444445</v>
      </c>
      <c r="AB50" s="25">
        <f>AVERAGE(AB38:AB49)</f>
        <v>3.5090909090909093</v>
      </c>
      <c r="AC50" s="25">
        <f t="shared" ref="AC50" si="77">AVERAGE(AC38:AC49)</f>
        <v>4.5636363636363635</v>
      </c>
      <c r="AD50" s="25">
        <f t="shared" ref="AD50" si="78">AVERAGE(AD38:AD49)</f>
        <v>4.1454545454545446</v>
      </c>
      <c r="AE50" s="25">
        <f t="shared" ref="AE50" si="79">AVERAGE(AE38:AE49)</f>
        <v>2.8272727272727272</v>
      </c>
      <c r="AF50" s="25">
        <f t="shared" ref="AF50" si="80">AVERAGE(AF38:AF49)</f>
        <v>4.1090909090909085</v>
      </c>
      <c r="AG50" s="25">
        <f t="shared" ref="AG50" si="81">AVERAGE(AG38:AG49)</f>
        <v>4.3909090909090915</v>
      </c>
      <c r="AH50" s="25">
        <f t="shared" ref="AH50" si="82">AVERAGE(AH38:AH49)</f>
        <v>4.1363636363636367</v>
      </c>
      <c r="AI50" s="25">
        <f t="shared" ref="AI50" si="83">AVERAGE(AI38:AI49)</f>
        <v>5.1818181818181825</v>
      </c>
      <c r="AJ50" s="25">
        <f t="shared" ref="AJ50" si="84">AVERAGE(AJ38:AJ49)</f>
        <v>5.2636363636363637</v>
      </c>
      <c r="AN50" s="25">
        <f>AVERAGE(AN38:AN49)</f>
        <v>5.8272727272727272</v>
      </c>
      <c r="AO50" s="25">
        <f t="shared" ref="AO50" si="85">AVERAGE(AO38:AO49)</f>
        <v>6.036363636363637</v>
      </c>
      <c r="AP50" s="25">
        <f t="shared" ref="AP50" si="86">AVERAGE(AP38:AP49)</f>
        <v>6.036363636363637</v>
      </c>
      <c r="AQ50" s="25">
        <f t="shared" ref="AQ50" si="87">AVERAGE(AQ38:AQ49)</f>
        <v>4.2636363636363637</v>
      </c>
      <c r="AR50" s="25">
        <f t="shared" ref="AR50" si="88">AVERAGE(AR38:AR49)</f>
        <v>4.6272727272727261</v>
      </c>
      <c r="AS50" s="25">
        <f t="shared" ref="AS50" si="89">AVERAGE(AS38:AS49)</f>
        <v>5.9727272727272727</v>
      </c>
      <c r="AT50" s="25">
        <f t="shared" ref="AT50" si="90">AVERAGE(AT38:AT49)</f>
        <v>6.5272727272727273</v>
      </c>
      <c r="AU50" s="25">
        <f t="shared" ref="AU50" si="91">AVERAGE(AU38:AU49)</f>
        <v>7.4454545454545462</v>
      </c>
      <c r="AV50" s="25">
        <f t="shared" ref="AV50" si="92">AVERAGE(AV38:AV49)</f>
        <v>7.5363636363636353</v>
      </c>
      <c r="AX50" s="28"/>
      <c r="AY50" s="26"/>
    </row>
    <row r="51" spans="1:51" x14ac:dyDescent="0.55000000000000004">
      <c r="B51" s="25">
        <f>AVERAGE(B39:B50)</f>
        <v>3.7749999999999999</v>
      </c>
      <c r="C51" s="25">
        <f t="shared" ref="C51" si="93">AVERAGE(C39:C50)</f>
        <v>4.9666666666666668</v>
      </c>
      <c r="D51" s="25">
        <f t="shared" ref="D51" si="94">AVERAGE(D39:D50)</f>
        <v>5.1416666666666675</v>
      </c>
      <c r="E51" s="25">
        <f t="shared" ref="E51" si="95">AVERAGE(E39:E50)</f>
        <v>3.8166666666666664</v>
      </c>
      <c r="F51" s="25">
        <f t="shared" ref="F51" si="96">AVERAGE(F39:F50)</f>
        <v>4.3916666666666666</v>
      </c>
      <c r="G51" s="25">
        <f t="shared" ref="G51" si="97">AVERAGE(G39:G50)</f>
        <v>3.9916666666666667</v>
      </c>
      <c r="H51" s="25">
        <f t="shared" ref="H51" si="98">AVERAGE(H39:H50)</f>
        <v>3.4916666666666671</v>
      </c>
      <c r="I51" s="25">
        <f t="shared" ref="I51" si="99">AVERAGE(I39:I50)</f>
        <v>4.3083333333333336</v>
      </c>
      <c r="J51" s="25">
        <f t="shared" ref="J51" si="100">AVERAGE(J39:J50)</f>
        <v>6.7083333333333348</v>
      </c>
      <c r="K51"/>
      <c r="L51" s="8"/>
      <c r="M51" s="25">
        <f>AVERAGE(M39:M50)</f>
        <v>5.791666666666667</v>
      </c>
      <c r="N51" s="25">
        <f t="shared" ref="N51" si="101">AVERAGE(N39:N50)</f>
        <v>5.8000000000000007</v>
      </c>
      <c r="O51" s="25">
        <f t="shared" ref="O51" si="102">AVERAGE(O39:O50)</f>
        <v>5.6083333333333334</v>
      </c>
      <c r="P51" s="25">
        <f t="shared" ref="P51" si="103">AVERAGE(P39:P50)</f>
        <v>4.45</v>
      </c>
      <c r="Q51" s="25">
        <f t="shared" ref="Q51" si="104">AVERAGE(Q39:Q50)</f>
        <v>4.25</v>
      </c>
      <c r="R51" s="25">
        <f t="shared" ref="R51" si="105">AVERAGE(R39:R50)</f>
        <v>5.5333333333333323</v>
      </c>
      <c r="S51" s="25">
        <f t="shared" ref="S51" si="106">AVERAGE(S39:S50)</f>
        <v>5.8250000000000002</v>
      </c>
      <c r="T51" s="25">
        <f t="shared" ref="T51" si="107">AVERAGE(T39:T50)</f>
        <v>7.6749999999999998</v>
      </c>
      <c r="U51" s="25">
        <f t="shared" ref="U51" si="108">AVERAGE(U39:U50)</f>
        <v>8.2166666666666668</v>
      </c>
      <c r="V51" s="25"/>
      <c r="AB51" s="25">
        <f>_xlfn.STDEV.S(AB38:AB49)</f>
        <v>2.1491647426172542</v>
      </c>
      <c r="AC51" s="25">
        <f t="shared" ref="AC51:AJ51" si="109">_xlfn.STDEV.S(AC38:AC49)</f>
        <v>1.6138604197840192</v>
      </c>
      <c r="AD51" s="25">
        <f t="shared" si="109"/>
        <v>1.6157745117210127</v>
      </c>
      <c r="AE51" s="25">
        <f t="shared" si="109"/>
        <v>1.5742241956537892</v>
      </c>
      <c r="AF51" s="25">
        <f t="shared" si="109"/>
        <v>2.1764441391657847</v>
      </c>
      <c r="AG51" s="25">
        <f t="shared" si="109"/>
        <v>2.2210153288325327</v>
      </c>
      <c r="AH51" s="25">
        <f t="shared" si="109"/>
        <v>2.3779288161224366</v>
      </c>
      <c r="AI51" s="25">
        <f t="shared" si="109"/>
        <v>2.2139639481338333</v>
      </c>
      <c r="AJ51" s="25">
        <f t="shared" si="109"/>
        <v>3.2595314777657012</v>
      </c>
      <c r="AN51" s="25">
        <f>_xlfn.STDEV.S(AN38:AN49)</f>
        <v>2.3225377969328775</v>
      </c>
      <c r="AO51" s="25">
        <f t="shared" ref="AO51:AV51" si="110">_xlfn.STDEV.S(AO38:AO49)</f>
        <v>2.2123619628228655</v>
      </c>
      <c r="AP51" s="25">
        <f t="shared" si="110"/>
        <v>1.6650962298153957</v>
      </c>
      <c r="AQ51" s="25">
        <f t="shared" si="110"/>
        <v>2.9347138624652072</v>
      </c>
      <c r="AR51" s="25">
        <f t="shared" si="110"/>
        <v>2.1568917029331418</v>
      </c>
      <c r="AS51" s="25">
        <f t="shared" si="110"/>
        <v>1.9209845960292902</v>
      </c>
      <c r="AT51" s="25">
        <f t="shared" si="110"/>
        <v>1.4670316350310317</v>
      </c>
      <c r="AU51" s="25">
        <f t="shared" si="110"/>
        <v>1.0614741036536217</v>
      </c>
      <c r="AV51" s="25">
        <f t="shared" si="110"/>
        <v>1.4773440542221308</v>
      </c>
    </row>
    <row r="52" spans="1:51" x14ac:dyDescent="0.55000000000000004">
      <c r="B52" s="25">
        <f>_xlfn.STDEV.S(B39:B50)</f>
        <v>3.0878427303333842</v>
      </c>
      <c r="C52" s="25">
        <f t="shared" ref="C52:J52" si="111">_xlfn.STDEV.S(C39:C50)</f>
        <v>2.2768931516965001</v>
      </c>
      <c r="D52" s="25">
        <f t="shared" si="111"/>
        <v>1.8263019432390615</v>
      </c>
      <c r="E52" s="25">
        <f t="shared" si="111"/>
        <v>2.5164308538929188</v>
      </c>
      <c r="F52" s="25">
        <f t="shared" si="111"/>
        <v>2.6847916233119591</v>
      </c>
      <c r="G52" s="25">
        <f t="shared" si="111"/>
        <v>2.5688548327056466</v>
      </c>
      <c r="H52" s="25">
        <f t="shared" si="111"/>
        <v>2.0934783292767829</v>
      </c>
      <c r="I52" s="25">
        <f t="shared" si="111"/>
        <v>2.2572945726862468</v>
      </c>
      <c r="J52" s="25">
        <f t="shared" si="111"/>
        <v>2.0384746228194173</v>
      </c>
      <c r="K52"/>
      <c r="L52" s="8"/>
      <c r="M52" s="25">
        <f>_xlfn.STDEV.S(M39:M50)</f>
        <v>2.7404240990080795</v>
      </c>
      <c r="N52" s="25">
        <f t="shared" ref="N52:U52" si="112">_xlfn.STDEV.S(N39:N50)</f>
        <v>2.7850248897206691</v>
      </c>
      <c r="O52" s="25">
        <f t="shared" si="112"/>
        <v>2.2717467581870427</v>
      </c>
      <c r="P52" s="25">
        <f t="shared" si="112"/>
        <v>3.2160110809397513</v>
      </c>
      <c r="Q52" s="25">
        <f t="shared" si="112"/>
        <v>2.9803904564213188</v>
      </c>
      <c r="R52" s="25">
        <f t="shared" si="112"/>
        <v>2.440690413995537</v>
      </c>
      <c r="S52" s="25">
        <f t="shared" si="112"/>
        <v>2.3300897368595441</v>
      </c>
      <c r="T52" s="25">
        <f t="shared" si="112"/>
        <v>1.4492160890382357</v>
      </c>
      <c r="U52" s="25">
        <f t="shared" si="112"/>
        <v>1.196839271758849</v>
      </c>
      <c r="V52" s="25"/>
    </row>
  </sheetData>
  <mergeCells count="2">
    <mergeCell ref="A1:X1"/>
    <mergeCell ref="AA1:AX1"/>
  </mergeCells>
  <pageMargins left="0.7" right="0.7" top="0.75" bottom="0.75" header="0.3" footer="0.3"/>
  <pageSetup paperSize="9" scale="1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BDE0-EADD-4BBD-B8F5-D7C6484A5ABE}">
  <sheetPr>
    <pageSetUpPr fitToPage="1"/>
  </sheetPr>
  <dimension ref="A1:AC57"/>
  <sheetViews>
    <sheetView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9" max="12" width="8.83984375" style="30"/>
    <col min="13" max="13" width="11.68359375" style="14" bestFit="1" customWidth="1"/>
    <col min="14" max="16384" width="8.83984375" style="30"/>
  </cols>
  <sheetData>
    <row r="1" spans="1:14" x14ac:dyDescent="0.55000000000000004">
      <c r="B1" s="45" t="s">
        <v>55</v>
      </c>
    </row>
    <row r="2" spans="1:14" x14ac:dyDescent="0.55000000000000004"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</row>
    <row r="3" spans="1:14" x14ac:dyDescent="0.55000000000000004">
      <c r="B3" s="33" t="s">
        <v>54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s="30" t="s">
        <v>49</v>
      </c>
      <c r="M3" s="14" t="s">
        <v>50</v>
      </c>
      <c r="N3" s="30" t="s">
        <v>53</v>
      </c>
    </row>
    <row r="4" spans="1:14" x14ac:dyDescent="0.55000000000000004">
      <c r="A4" s="106" t="s">
        <v>37</v>
      </c>
      <c r="B4" s="30">
        <v>6</v>
      </c>
      <c r="C4" s="33">
        <f>B4+0.1</f>
        <v>6.1</v>
      </c>
      <c r="D4" s="38">
        <f>LOG10(C4)</f>
        <v>0.78532983501076703</v>
      </c>
      <c r="E4" s="32">
        <v>37</v>
      </c>
      <c r="F4" s="32">
        <v>177</v>
      </c>
      <c r="G4" s="32">
        <v>70.599999999999994</v>
      </c>
      <c r="H4" s="32">
        <v>0</v>
      </c>
      <c r="I4" s="30" t="s">
        <v>39</v>
      </c>
      <c r="J4" s="49">
        <v>1</v>
      </c>
      <c r="K4" s="30">
        <v>39</v>
      </c>
      <c r="L4" s="30">
        <f>K4+0.1</f>
        <v>39.1</v>
      </c>
      <c r="M4" s="14">
        <f>LOG10(L4)</f>
        <v>1.5921767573958667</v>
      </c>
      <c r="N4" s="21">
        <f>(M4-1.26)/0.86</f>
        <v>0.38625204348356595</v>
      </c>
    </row>
    <row r="5" spans="1:14" x14ac:dyDescent="0.55000000000000004">
      <c r="A5" s="106"/>
      <c r="B5" s="30">
        <v>55</v>
      </c>
      <c r="C5" s="33">
        <f t="shared" ref="C5:C54" si="0">B5+0.1</f>
        <v>55.1</v>
      </c>
      <c r="D5" s="38">
        <f t="shared" ref="D5:D54" si="1">LOG10(C5)</f>
        <v>1.7411515988517852</v>
      </c>
      <c r="E5" s="32">
        <v>61</v>
      </c>
      <c r="F5" s="32">
        <v>168</v>
      </c>
      <c r="G5" s="32">
        <v>63.2</v>
      </c>
      <c r="H5" s="32">
        <v>1</v>
      </c>
      <c r="J5" s="49">
        <v>2</v>
      </c>
      <c r="K5" s="30">
        <v>59</v>
      </c>
      <c r="L5" s="30">
        <f t="shared" ref="L5:L15" si="2">K5+0.1</f>
        <v>59.1</v>
      </c>
      <c r="M5" s="14">
        <f t="shared" ref="M5:M15" si="3">LOG10(L5)</f>
        <v>1.7715874808812553</v>
      </c>
      <c r="N5" s="21">
        <f t="shared" ref="N5:N15" si="4">(M5-1.26)/0.86</f>
        <v>0.5948691638154131</v>
      </c>
    </row>
    <row r="6" spans="1:14" x14ac:dyDescent="0.55000000000000004">
      <c r="A6" s="106"/>
      <c r="B6" s="30">
        <v>50</v>
      </c>
      <c r="C6" s="33">
        <f t="shared" si="0"/>
        <v>50.1</v>
      </c>
      <c r="D6" s="38">
        <f t="shared" si="1"/>
        <v>1.6998377258672457</v>
      </c>
      <c r="E6" s="32">
        <v>60</v>
      </c>
      <c r="F6" s="32">
        <v>163</v>
      </c>
      <c r="G6" s="32">
        <v>76.599999999999994</v>
      </c>
      <c r="H6" s="32">
        <v>1</v>
      </c>
      <c r="J6" s="32">
        <v>3</v>
      </c>
      <c r="K6" s="30">
        <v>28</v>
      </c>
      <c r="L6" s="30">
        <f t="shared" si="2"/>
        <v>28.1</v>
      </c>
      <c r="M6" s="14">
        <f t="shared" si="3"/>
        <v>1.4487063199050798</v>
      </c>
      <c r="N6" s="21">
        <f t="shared" si="4"/>
        <v>0.21942595337799978</v>
      </c>
    </row>
    <row r="7" spans="1:14" x14ac:dyDescent="0.55000000000000004">
      <c r="A7" s="106"/>
      <c r="B7" s="30">
        <v>7</v>
      </c>
      <c r="C7" s="33">
        <f t="shared" si="0"/>
        <v>7.1</v>
      </c>
      <c r="D7" s="38">
        <f t="shared" si="1"/>
        <v>0.85125834871907524</v>
      </c>
      <c r="E7" s="32">
        <v>44</v>
      </c>
      <c r="F7" s="32">
        <v>178</v>
      </c>
      <c r="G7" s="32">
        <v>56.5</v>
      </c>
      <c r="H7" s="32">
        <v>0</v>
      </c>
      <c r="J7" s="32">
        <v>4</v>
      </c>
      <c r="K7" s="30">
        <v>34</v>
      </c>
      <c r="L7" s="30">
        <f t="shared" si="2"/>
        <v>34.1</v>
      </c>
      <c r="M7" s="14">
        <f t="shared" si="3"/>
        <v>1.5327543789924978</v>
      </c>
      <c r="N7" s="21">
        <f t="shared" si="4"/>
        <v>0.31715625464243929</v>
      </c>
    </row>
    <row r="8" spans="1:14" x14ac:dyDescent="0.55000000000000004">
      <c r="A8" s="106"/>
      <c r="B8" s="30">
        <v>61</v>
      </c>
      <c r="C8" s="33">
        <f t="shared" si="0"/>
        <v>61.1</v>
      </c>
      <c r="D8" s="38">
        <f t="shared" si="1"/>
        <v>1.7860412102425542</v>
      </c>
      <c r="E8" s="32">
        <v>50</v>
      </c>
      <c r="F8" s="32">
        <v>154</v>
      </c>
      <c r="G8" s="32">
        <v>83.8</v>
      </c>
      <c r="H8" s="32">
        <v>1</v>
      </c>
      <c r="J8" s="32">
        <v>5</v>
      </c>
      <c r="K8" s="30">
        <v>57</v>
      </c>
      <c r="L8" s="30">
        <f t="shared" si="2"/>
        <v>57.1</v>
      </c>
      <c r="M8" s="14">
        <f t="shared" si="3"/>
        <v>1.7566361082458481</v>
      </c>
      <c r="N8" s="21">
        <f t="shared" si="4"/>
        <v>0.57748384679749787</v>
      </c>
    </row>
    <row r="9" spans="1:14" x14ac:dyDescent="0.55000000000000004">
      <c r="A9" s="106"/>
      <c r="B9" s="30">
        <v>77</v>
      </c>
      <c r="C9" s="33">
        <f t="shared" si="0"/>
        <v>77.099999999999994</v>
      </c>
      <c r="D9" s="38">
        <f t="shared" si="1"/>
        <v>1.887054378050957</v>
      </c>
      <c r="E9" s="32">
        <v>62</v>
      </c>
      <c r="F9" s="32">
        <v>170</v>
      </c>
      <c r="G9" s="32">
        <v>83.4</v>
      </c>
      <c r="H9" s="32">
        <v>0</v>
      </c>
      <c r="J9" s="32">
        <v>6</v>
      </c>
      <c r="K9" s="30">
        <v>56</v>
      </c>
      <c r="L9" s="30">
        <f t="shared" si="2"/>
        <v>56.1</v>
      </c>
      <c r="M9" s="14">
        <f t="shared" si="3"/>
        <v>1.7489628612561614</v>
      </c>
      <c r="N9" s="21">
        <f t="shared" si="4"/>
        <v>0.56856146657693185</v>
      </c>
    </row>
    <row r="10" spans="1:14" x14ac:dyDescent="0.55000000000000004">
      <c r="A10" s="106"/>
      <c r="B10" s="30">
        <v>61</v>
      </c>
      <c r="C10" s="33">
        <f t="shared" si="0"/>
        <v>61.1</v>
      </c>
      <c r="D10" s="38">
        <f t="shared" si="1"/>
        <v>1.7860412102425542</v>
      </c>
      <c r="E10" s="32">
        <v>32</v>
      </c>
      <c r="F10" s="32">
        <v>171</v>
      </c>
      <c r="G10" s="32">
        <v>58.4</v>
      </c>
      <c r="H10" s="32">
        <v>1</v>
      </c>
      <c r="J10" s="32">
        <v>7</v>
      </c>
      <c r="K10" s="30">
        <v>90</v>
      </c>
      <c r="L10" s="30">
        <f t="shared" si="2"/>
        <v>90.1</v>
      </c>
      <c r="M10" s="14">
        <f t="shared" si="3"/>
        <v>1.954724790979063</v>
      </c>
      <c r="N10" s="21">
        <f t="shared" si="4"/>
        <v>0.8078195243942593</v>
      </c>
    </row>
    <row r="11" spans="1:14" x14ac:dyDescent="0.55000000000000004">
      <c r="A11" s="106"/>
      <c r="B11" s="30">
        <v>54</v>
      </c>
      <c r="C11" s="33">
        <f t="shared" si="0"/>
        <v>54.1</v>
      </c>
      <c r="D11" s="38">
        <f t="shared" si="1"/>
        <v>1.7331972651065695</v>
      </c>
      <c r="E11" s="32">
        <v>55</v>
      </c>
      <c r="F11" s="32">
        <v>161</v>
      </c>
      <c r="G11" s="32">
        <v>66.2</v>
      </c>
      <c r="H11" s="32">
        <v>1</v>
      </c>
      <c r="J11" s="32">
        <v>8</v>
      </c>
      <c r="K11" s="30">
        <v>56</v>
      </c>
      <c r="L11" s="30">
        <f t="shared" si="2"/>
        <v>56.1</v>
      </c>
      <c r="M11" s="14">
        <f t="shared" si="3"/>
        <v>1.7489628612561614</v>
      </c>
      <c r="N11" s="21">
        <f t="shared" si="4"/>
        <v>0.56856146657693185</v>
      </c>
    </row>
    <row r="12" spans="1:14" x14ac:dyDescent="0.55000000000000004">
      <c r="A12" s="106"/>
      <c r="B12" s="30">
        <v>40</v>
      </c>
      <c r="C12" s="33">
        <f t="shared" si="0"/>
        <v>40.1</v>
      </c>
      <c r="D12" s="38">
        <f t="shared" si="1"/>
        <v>1.6031443726201824</v>
      </c>
      <c r="E12" s="32">
        <v>48</v>
      </c>
      <c r="F12" s="32">
        <v>182</v>
      </c>
      <c r="G12" s="32">
        <v>73.900000000000006</v>
      </c>
      <c r="H12" s="32">
        <v>0</v>
      </c>
      <c r="J12" s="32">
        <v>9</v>
      </c>
      <c r="K12" s="30">
        <v>79</v>
      </c>
      <c r="L12" s="30">
        <f t="shared" si="2"/>
        <v>79.099999999999994</v>
      </c>
      <c r="M12" s="14">
        <f t="shared" si="3"/>
        <v>1.8981764834976764</v>
      </c>
      <c r="N12" s="21">
        <f t="shared" si="4"/>
        <v>0.74206567848567029</v>
      </c>
    </row>
    <row r="13" spans="1:14" x14ac:dyDescent="0.55000000000000004">
      <c r="A13" s="106"/>
      <c r="B13" s="30">
        <v>68</v>
      </c>
      <c r="C13" s="33">
        <f t="shared" si="0"/>
        <v>68.099999999999994</v>
      </c>
      <c r="D13" s="38">
        <f t="shared" si="1"/>
        <v>1.8331471119127851</v>
      </c>
      <c r="E13" s="32">
        <v>31</v>
      </c>
      <c r="F13" s="32">
        <v>172</v>
      </c>
      <c r="G13" s="32">
        <v>116.7</v>
      </c>
      <c r="H13" s="32">
        <v>1</v>
      </c>
      <c r="J13" s="32">
        <v>10</v>
      </c>
      <c r="K13" s="30">
        <v>58</v>
      </c>
      <c r="L13" s="30">
        <f t="shared" si="2"/>
        <v>58.1</v>
      </c>
      <c r="M13" s="14">
        <f t="shared" si="3"/>
        <v>1.7641761323903307</v>
      </c>
      <c r="N13" s="21">
        <f t="shared" si="4"/>
        <v>0.58625131673294262</v>
      </c>
    </row>
    <row r="14" spans="1:14" x14ac:dyDescent="0.55000000000000004">
      <c r="A14" s="106"/>
      <c r="B14" s="30">
        <v>82</v>
      </c>
      <c r="C14" s="33">
        <f t="shared" si="0"/>
        <v>82.1</v>
      </c>
      <c r="D14" s="38">
        <f t="shared" si="1"/>
        <v>1.9143431571194407</v>
      </c>
      <c r="E14" s="32">
        <v>42</v>
      </c>
      <c r="F14" s="32">
        <v>167</v>
      </c>
      <c r="G14" s="32">
        <v>68.900000000000006</v>
      </c>
      <c r="H14" s="32">
        <v>1</v>
      </c>
      <c r="J14" s="32">
        <v>11</v>
      </c>
      <c r="K14" s="30">
        <v>34</v>
      </c>
      <c r="L14" s="30">
        <f t="shared" si="2"/>
        <v>34.1</v>
      </c>
      <c r="M14" s="14">
        <f t="shared" si="3"/>
        <v>1.5327543789924978</v>
      </c>
      <c r="N14" s="21">
        <f t="shared" si="4"/>
        <v>0.31715625464243929</v>
      </c>
    </row>
    <row r="15" spans="1:14" x14ac:dyDescent="0.55000000000000004">
      <c r="A15" s="106" t="s">
        <v>38</v>
      </c>
      <c r="B15" s="34">
        <v>8</v>
      </c>
      <c r="C15" s="33">
        <f t="shared" si="0"/>
        <v>8.1</v>
      </c>
      <c r="D15" s="38">
        <f t="shared" si="1"/>
        <v>0.90848501887864974</v>
      </c>
      <c r="E15" s="33">
        <v>27</v>
      </c>
      <c r="F15" s="33">
        <v>171</v>
      </c>
      <c r="G15" s="33">
        <v>61.3</v>
      </c>
      <c r="H15" s="32">
        <v>0</v>
      </c>
      <c r="J15" s="32">
        <v>12</v>
      </c>
      <c r="K15" s="30">
        <v>79</v>
      </c>
      <c r="L15" s="30">
        <f t="shared" si="2"/>
        <v>79.099999999999994</v>
      </c>
      <c r="M15" s="14">
        <f t="shared" si="3"/>
        <v>1.8981764834976764</v>
      </c>
      <c r="N15" s="21">
        <f t="shared" si="4"/>
        <v>0.74206567848567029</v>
      </c>
    </row>
    <row r="16" spans="1:14" x14ac:dyDescent="0.55000000000000004">
      <c r="A16" s="106"/>
      <c r="B16" s="34">
        <v>26</v>
      </c>
      <c r="C16" s="33">
        <f t="shared" si="0"/>
        <v>26.1</v>
      </c>
      <c r="D16" s="38">
        <f t="shared" si="1"/>
        <v>1.4166405073382811</v>
      </c>
      <c r="E16" s="33">
        <v>29</v>
      </c>
      <c r="F16" s="33">
        <v>185</v>
      </c>
      <c r="G16" s="33">
        <v>89.9</v>
      </c>
      <c r="H16" s="32">
        <v>0</v>
      </c>
      <c r="K16" s="25">
        <f>AVERAGE(K4:K15)</f>
        <v>55.75</v>
      </c>
      <c r="L16" s="30" t="s">
        <v>45</v>
      </c>
    </row>
    <row r="17" spans="1:14" x14ac:dyDescent="0.55000000000000004">
      <c r="A17" s="106"/>
      <c r="B17" s="34">
        <v>9</v>
      </c>
      <c r="C17" s="33">
        <f t="shared" si="0"/>
        <v>9.1</v>
      </c>
      <c r="D17" s="38">
        <f t="shared" si="1"/>
        <v>0.95904139232109353</v>
      </c>
      <c r="E17" s="33">
        <v>31</v>
      </c>
      <c r="F17" s="33">
        <v>178</v>
      </c>
      <c r="G17" s="33">
        <v>93.4</v>
      </c>
      <c r="H17" s="32">
        <v>0</v>
      </c>
      <c r="K17" s="25">
        <f>_xlfn.STDEV.S(K4:K15)</f>
        <v>19.698292496374584</v>
      </c>
      <c r="L17" s="30" t="s">
        <v>46</v>
      </c>
    </row>
    <row r="18" spans="1:14" x14ac:dyDescent="0.55000000000000004">
      <c r="A18" s="106"/>
      <c r="B18" s="34">
        <v>43</v>
      </c>
      <c r="C18" s="33">
        <f t="shared" si="0"/>
        <v>43.1</v>
      </c>
      <c r="D18" s="38">
        <f t="shared" si="1"/>
        <v>1.6344772701607315</v>
      </c>
      <c r="E18" s="33">
        <v>27</v>
      </c>
      <c r="F18" s="33">
        <v>168</v>
      </c>
      <c r="G18" s="33">
        <v>68</v>
      </c>
      <c r="H18" s="32">
        <v>0</v>
      </c>
      <c r="M18" s="14">
        <v>1.26</v>
      </c>
      <c r="N18" s="30" t="s">
        <v>51</v>
      </c>
    </row>
    <row r="19" spans="1:14" x14ac:dyDescent="0.55000000000000004">
      <c r="A19" s="106"/>
      <c r="B19" s="34">
        <v>0</v>
      </c>
      <c r="C19" s="33">
        <f t="shared" si="0"/>
        <v>0.1</v>
      </c>
      <c r="D19" s="38">
        <f t="shared" si="1"/>
        <v>-1</v>
      </c>
      <c r="E19" s="33">
        <v>32</v>
      </c>
      <c r="F19" s="33">
        <v>174</v>
      </c>
      <c r="G19" s="33">
        <v>81.7</v>
      </c>
      <c r="H19" s="32">
        <v>0</v>
      </c>
      <c r="M19" s="14">
        <v>0.86</v>
      </c>
      <c r="N19" s="30" t="s">
        <v>52</v>
      </c>
    </row>
    <row r="20" spans="1:14" x14ac:dyDescent="0.55000000000000004">
      <c r="A20" s="106"/>
      <c r="B20" s="34">
        <v>3</v>
      </c>
      <c r="C20" s="33">
        <f t="shared" si="0"/>
        <v>3.1</v>
      </c>
      <c r="D20" s="38">
        <f t="shared" si="1"/>
        <v>0.49136169383427269</v>
      </c>
      <c r="E20" s="33">
        <v>27</v>
      </c>
      <c r="F20" s="33">
        <v>172</v>
      </c>
      <c r="G20" s="33">
        <v>79.599999999999994</v>
      </c>
      <c r="H20" s="32">
        <v>0</v>
      </c>
    </row>
    <row r="21" spans="1:14" x14ac:dyDescent="0.55000000000000004">
      <c r="A21" s="106"/>
      <c r="B21" s="34">
        <v>18</v>
      </c>
      <c r="C21" s="33">
        <f t="shared" si="0"/>
        <v>18.100000000000001</v>
      </c>
      <c r="D21" s="38">
        <f t="shared" si="1"/>
        <v>1.2576785748691846</v>
      </c>
      <c r="E21" s="33">
        <v>26</v>
      </c>
      <c r="F21" s="33">
        <v>184.5</v>
      </c>
      <c r="G21" s="33">
        <v>69.400000000000006</v>
      </c>
      <c r="H21" s="32">
        <v>0</v>
      </c>
    </row>
    <row r="22" spans="1:14" x14ac:dyDescent="0.55000000000000004">
      <c r="A22" s="106"/>
      <c r="B22" s="34">
        <v>74</v>
      </c>
      <c r="C22" s="33">
        <f t="shared" si="0"/>
        <v>74.099999999999994</v>
      </c>
      <c r="D22" s="38">
        <f t="shared" si="1"/>
        <v>1.8698182079793282</v>
      </c>
      <c r="E22" s="33">
        <v>26</v>
      </c>
      <c r="F22" s="33">
        <v>178.5</v>
      </c>
      <c r="G22" s="33">
        <v>71.5</v>
      </c>
      <c r="H22" s="32">
        <v>0</v>
      </c>
    </row>
    <row r="23" spans="1:14" x14ac:dyDescent="0.55000000000000004">
      <c r="A23" s="106"/>
      <c r="B23" s="34">
        <v>0</v>
      </c>
      <c r="C23" s="33">
        <f t="shared" si="0"/>
        <v>0.1</v>
      </c>
      <c r="D23" s="38">
        <f t="shared" si="1"/>
        <v>-1</v>
      </c>
      <c r="E23" s="33">
        <v>30</v>
      </c>
      <c r="F23" s="33">
        <v>174</v>
      </c>
      <c r="G23" s="33">
        <v>79</v>
      </c>
      <c r="H23" s="32">
        <v>0</v>
      </c>
    </row>
    <row r="24" spans="1:14" x14ac:dyDescent="0.55000000000000004">
      <c r="A24" s="106"/>
      <c r="B24" s="34">
        <v>54</v>
      </c>
      <c r="C24" s="33">
        <f t="shared" si="0"/>
        <v>54.1</v>
      </c>
      <c r="D24" s="38">
        <f t="shared" si="1"/>
        <v>1.7331972651065695</v>
      </c>
      <c r="E24" s="33">
        <v>23</v>
      </c>
      <c r="F24" s="33">
        <v>181.5</v>
      </c>
      <c r="G24" s="33">
        <v>69.900000000000006</v>
      </c>
      <c r="H24" s="32">
        <v>0</v>
      </c>
    </row>
    <row r="25" spans="1:14" x14ac:dyDescent="0.55000000000000004">
      <c r="A25" s="106"/>
      <c r="B25" s="35">
        <v>14</v>
      </c>
      <c r="C25" s="33">
        <f t="shared" si="0"/>
        <v>14.1</v>
      </c>
      <c r="D25" s="38">
        <f t="shared" si="1"/>
        <v>1.1492191126553799</v>
      </c>
      <c r="E25" s="33">
        <v>26</v>
      </c>
      <c r="F25" s="33">
        <v>167.5</v>
      </c>
      <c r="G25" s="33">
        <v>65.5</v>
      </c>
      <c r="H25" s="32">
        <v>1</v>
      </c>
    </row>
    <row r="26" spans="1:14" x14ac:dyDescent="0.55000000000000004">
      <c r="A26" s="106"/>
      <c r="B26" s="35">
        <v>61</v>
      </c>
      <c r="C26" s="33">
        <f t="shared" si="0"/>
        <v>61.1</v>
      </c>
      <c r="D26" s="38">
        <f t="shared" si="1"/>
        <v>1.7860412102425542</v>
      </c>
      <c r="E26" s="33">
        <v>27</v>
      </c>
      <c r="F26" s="33">
        <v>163.4</v>
      </c>
      <c r="G26" s="33">
        <v>61.9</v>
      </c>
      <c r="H26" s="32">
        <v>1</v>
      </c>
    </row>
    <row r="27" spans="1:14" x14ac:dyDescent="0.55000000000000004">
      <c r="A27" s="106"/>
      <c r="B27" s="35">
        <v>0</v>
      </c>
      <c r="C27" s="33">
        <f t="shared" si="0"/>
        <v>0.1</v>
      </c>
      <c r="D27" s="38">
        <f t="shared" si="1"/>
        <v>-1</v>
      </c>
      <c r="E27" s="33">
        <v>22</v>
      </c>
      <c r="F27" s="33">
        <v>164</v>
      </c>
      <c r="G27" s="33">
        <v>50.9</v>
      </c>
      <c r="H27" s="32">
        <v>1</v>
      </c>
    </row>
    <row r="28" spans="1:14" x14ac:dyDescent="0.55000000000000004">
      <c r="A28" s="106"/>
      <c r="B28" s="35">
        <v>99</v>
      </c>
      <c r="C28" s="33">
        <f t="shared" si="0"/>
        <v>99.1</v>
      </c>
      <c r="D28" s="38">
        <f t="shared" si="1"/>
        <v>1.9960736544852753</v>
      </c>
      <c r="E28" s="33">
        <v>27</v>
      </c>
      <c r="F28" s="33">
        <v>171.2</v>
      </c>
      <c r="G28" s="33">
        <v>66.7</v>
      </c>
      <c r="H28" s="32">
        <v>1</v>
      </c>
    </row>
    <row r="29" spans="1:14" x14ac:dyDescent="0.55000000000000004">
      <c r="A29" s="106"/>
      <c r="B29" s="35">
        <v>39</v>
      </c>
      <c r="C29" s="33">
        <f t="shared" si="0"/>
        <v>39.1</v>
      </c>
      <c r="D29" s="38">
        <f t="shared" si="1"/>
        <v>1.5921767573958667</v>
      </c>
      <c r="E29" s="33">
        <v>34</v>
      </c>
      <c r="F29" s="33">
        <v>155</v>
      </c>
      <c r="G29" s="33">
        <v>54.7</v>
      </c>
      <c r="H29" s="32">
        <v>1</v>
      </c>
    </row>
    <row r="30" spans="1:14" x14ac:dyDescent="0.55000000000000004">
      <c r="A30" s="106"/>
      <c r="B30" s="35">
        <v>58</v>
      </c>
      <c r="C30" s="33">
        <f t="shared" si="0"/>
        <v>58.1</v>
      </c>
      <c r="D30" s="38">
        <f t="shared" si="1"/>
        <v>1.7641761323903307</v>
      </c>
      <c r="E30" s="33">
        <v>25</v>
      </c>
      <c r="F30" s="33">
        <v>161.5</v>
      </c>
      <c r="G30" s="33">
        <v>61</v>
      </c>
      <c r="H30" s="32">
        <v>1</v>
      </c>
    </row>
    <row r="31" spans="1:14" x14ac:dyDescent="0.55000000000000004">
      <c r="A31" s="106"/>
      <c r="B31" s="35">
        <v>11</v>
      </c>
      <c r="C31" s="33">
        <f t="shared" si="0"/>
        <v>11.1</v>
      </c>
      <c r="D31" s="38">
        <f t="shared" si="1"/>
        <v>1.0453229787866574</v>
      </c>
      <c r="E31" s="33">
        <v>26</v>
      </c>
      <c r="F31" s="33">
        <v>172.3</v>
      </c>
      <c r="G31" s="33">
        <v>67.900000000000006</v>
      </c>
      <c r="H31" s="32">
        <v>1</v>
      </c>
    </row>
    <row r="32" spans="1:14" x14ac:dyDescent="0.55000000000000004">
      <c r="A32" s="106"/>
      <c r="B32" s="35">
        <v>11</v>
      </c>
      <c r="C32" s="33">
        <f t="shared" si="0"/>
        <v>11.1</v>
      </c>
      <c r="D32" s="38">
        <f t="shared" si="1"/>
        <v>1.0453229787866574</v>
      </c>
      <c r="E32" s="33">
        <v>21</v>
      </c>
      <c r="F32" s="33">
        <v>158.5</v>
      </c>
      <c r="G32" s="33">
        <v>52.9</v>
      </c>
      <c r="H32" s="32">
        <v>1</v>
      </c>
    </row>
    <row r="33" spans="1:29" x14ac:dyDescent="0.55000000000000004">
      <c r="A33" s="106"/>
      <c r="B33" s="35">
        <v>1</v>
      </c>
      <c r="C33" s="33">
        <f t="shared" si="0"/>
        <v>1.1000000000000001</v>
      </c>
      <c r="D33" s="38">
        <f t="shared" si="1"/>
        <v>4.1392685158225077E-2</v>
      </c>
      <c r="E33" s="33">
        <v>26</v>
      </c>
      <c r="F33" s="33">
        <v>171.7</v>
      </c>
      <c r="G33" s="33">
        <v>75.900000000000006</v>
      </c>
      <c r="H33" s="32">
        <v>1</v>
      </c>
    </row>
    <row r="34" spans="1:29" x14ac:dyDescent="0.55000000000000004">
      <c r="A34" s="106"/>
      <c r="B34" s="35">
        <v>0</v>
      </c>
      <c r="C34" s="33">
        <f t="shared" si="0"/>
        <v>0.1</v>
      </c>
      <c r="D34" s="38">
        <f t="shared" si="1"/>
        <v>-1</v>
      </c>
      <c r="E34" s="33">
        <v>20</v>
      </c>
      <c r="F34" s="33">
        <v>168</v>
      </c>
      <c r="G34" s="33">
        <v>69.900000000000006</v>
      </c>
      <c r="H34" s="32">
        <v>1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9" x14ac:dyDescent="0.55000000000000004">
      <c r="A35" s="106" t="s">
        <v>40</v>
      </c>
      <c r="B35" s="36">
        <v>29</v>
      </c>
      <c r="C35" s="33">
        <f t="shared" si="0"/>
        <v>29.1</v>
      </c>
      <c r="D35" s="38">
        <f t="shared" si="1"/>
        <v>1.4638929889859074</v>
      </c>
      <c r="E35" s="33">
        <v>23</v>
      </c>
      <c r="F35" s="33">
        <v>185</v>
      </c>
      <c r="G35" s="33">
        <v>93.75</v>
      </c>
      <c r="H35" s="33"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6">
        <v>52</v>
      </c>
      <c r="C36" s="33">
        <f t="shared" si="0"/>
        <v>52.1</v>
      </c>
      <c r="D36" s="38">
        <f t="shared" si="1"/>
        <v>1.7168377232995244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6">
        <v>59</v>
      </c>
      <c r="C37" s="33">
        <f t="shared" si="0"/>
        <v>59.1</v>
      </c>
      <c r="D37" s="38">
        <f t="shared" si="1"/>
        <v>1.7715874808812553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6">
        <v>74</v>
      </c>
      <c r="C38" s="33">
        <f t="shared" si="0"/>
        <v>74.099999999999994</v>
      </c>
      <c r="D38" s="38">
        <f t="shared" si="1"/>
        <v>1.8698182079793282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6">
        <v>68</v>
      </c>
      <c r="C39" s="33">
        <f t="shared" si="0"/>
        <v>68.099999999999994</v>
      </c>
      <c r="D39" s="38">
        <f t="shared" si="1"/>
        <v>1.8331471119127851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6">
        <v>63</v>
      </c>
      <c r="C40" s="33">
        <f t="shared" si="0"/>
        <v>63.1</v>
      </c>
      <c r="D40" s="38">
        <f t="shared" si="1"/>
        <v>1.8000293592441343</v>
      </c>
      <c r="E40" s="33">
        <v>22</v>
      </c>
      <c r="F40" s="33">
        <v>192</v>
      </c>
      <c r="G40" s="33">
        <v>97.3</v>
      </c>
      <c r="H40" s="33">
        <v>0</v>
      </c>
    </row>
    <row r="41" spans="1:29" x14ac:dyDescent="0.55000000000000004">
      <c r="A41" s="106"/>
      <c r="B41" s="36">
        <v>61</v>
      </c>
      <c r="C41" s="33">
        <f t="shared" si="0"/>
        <v>61.1</v>
      </c>
      <c r="D41" s="38">
        <f t="shared" si="1"/>
        <v>1.7860412102425542</v>
      </c>
      <c r="E41" s="33">
        <v>21</v>
      </c>
      <c r="F41" s="33">
        <v>189</v>
      </c>
      <c r="G41" s="33">
        <v>85.9</v>
      </c>
      <c r="H41" s="33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55000000000000004">
      <c r="A42" s="106"/>
      <c r="B42" s="36">
        <v>67</v>
      </c>
      <c r="C42" s="33">
        <f t="shared" si="0"/>
        <v>67.099999999999994</v>
      </c>
      <c r="D42" s="38">
        <f t="shared" si="1"/>
        <v>1.8267225201689921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6">
        <v>0</v>
      </c>
      <c r="C43" s="33">
        <f t="shared" si="0"/>
        <v>0.1</v>
      </c>
      <c r="D43" s="38">
        <f t="shared" si="1"/>
        <v>-1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6">
        <v>81</v>
      </c>
      <c r="C44" s="33">
        <f t="shared" si="0"/>
        <v>81.099999999999994</v>
      </c>
      <c r="D44" s="38">
        <f t="shared" si="1"/>
        <v>1.909020854211156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6">
        <v>5</v>
      </c>
      <c r="C45" s="33">
        <f t="shared" si="0"/>
        <v>5.0999999999999996</v>
      </c>
      <c r="D45" s="38">
        <f t="shared" si="1"/>
        <v>0.70757017609793638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7">
        <v>39</v>
      </c>
      <c r="C46" s="33">
        <f t="shared" si="0"/>
        <v>39.1</v>
      </c>
      <c r="D46" s="38">
        <f t="shared" si="1"/>
        <v>1.5921767573958667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7">
        <v>72</v>
      </c>
      <c r="C47" s="33">
        <f t="shared" si="0"/>
        <v>72.099999999999994</v>
      </c>
      <c r="D47" s="38">
        <f t="shared" si="1"/>
        <v>1.8579352647194289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7">
        <v>11</v>
      </c>
      <c r="C48" s="33">
        <f t="shared" si="0"/>
        <v>11.1</v>
      </c>
      <c r="D48" s="38">
        <f t="shared" si="1"/>
        <v>1.0453229787866574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7">
        <v>37</v>
      </c>
      <c r="C49" s="33">
        <f t="shared" si="0"/>
        <v>37.1</v>
      </c>
      <c r="D49" s="38">
        <f t="shared" si="1"/>
        <v>1.5693739096150459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7">
        <v>13</v>
      </c>
      <c r="C50" s="33">
        <f t="shared" si="0"/>
        <v>13.1</v>
      </c>
      <c r="D50" s="38">
        <f t="shared" si="1"/>
        <v>1.1172712956557642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7">
        <v>62</v>
      </c>
      <c r="C51" s="33">
        <f t="shared" si="0"/>
        <v>62.1</v>
      </c>
      <c r="D51" s="38">
        <f t="shared" si="1"/>
        <v>1.7930916001765802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7">
        <v>89</v>
      </c>
      <c r="C52" s="33">
        <f t="shared" si="0"/>
        <v>89.1</v>
      </c>
      <c r="D52" s="38">
        <f t="shared" si="1"/>
        <v>1.9498777040368747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7">
        <v>71</v>
      </c>
      <c r="C53" s="33">
        <f t="shared" si="0"/>
        <v>71.099999999999994</v>
      </c>
      <c r="D53" s="38">
        <f t="shared" si="1"/>
        <v>1.8518696007297664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7">
        <v>29</v>
      </c>
      <c r="C54" s="33">
        <f t="shared" si="0"/>
        <v>29.1</v>
      </c>
      <c r="D54" s="38">
        <f t="shared" si="1"/>
        <v>1.4638929889859074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39" t="s">
        <v>45</v>
      </c>
      <c r="B55" s="40">
        <f>AVERAGE(B4:B54)</f>
        <v>40.627450980392155</v>
      </c>
      <c r="C55" s="40">
        <f t="shared" ref="C55:G55" si="5">AVERAGE(C4:C54)</f>
        <v>40.727450980392128</v>
      </c>
      <c r="D55" s="40">
        <f t="shared" si="5"/>
        <v>1.2595382624952636</v>
      </c>
      <c r="E55" s="40">
        <f t="shared" si="5"/>
        <v>36.470588235294116</v>
      </c>
      <c r="F55" s="40">
        <f t="shared" si="5"/>
        <v>174.5411764705882</v>
      </c>
      <c r="G55" s="40">
        <f t="shared" si="5"/>
        <v>75.07647058823531</v>
      </c>
      <c r="H55" s="40">
        <f>AVERAGE(H4:H54)</f>
        <v>0.33333333333333331</v>
      </c>
      <c r="M55" s="12"/>
    </row>
    <row r="56" spans="1:13" x14ac:dyDescent="0.55000000000000004">
      <c r="A56" s="33" t="s">
        <v>46</v>
      </c>
      <c r="B56" s="38">
        <f>_xlfn.STDEV.S(B4:B54)</f>
        <v>29.260185087804025</v>
      </c>
      <c r="C56" s="38">
        <f t="shared" ref="C56:G56" si="6">_xlfn.STDEV.S(C4:C54)</f>
        <v>29.260185087804071</v>
      </c>
      <c r="D56" s="38">
        <f t="shared" si="6"/>
        <v>0.86427608406354473</v>
      </c>
      <c r="E56" s="38">
        <f t="shared" si="6"/>
        <v>15.318424124140797</v>
      </c>
      <c r="F56" s="38">
        <f t="shared" si="6"/>
        <v>9.1519872480371873</v>
      </c>
      <c r="G56" s="38">
        <f t="shared" si="6"/>
        <v>14.117532903950096</v>
      </c>
      <c r="H56" s="38"/>
    </row>
    <row r="57" spans="1:13" x14ac:dyDescent="0.55000000000000004">
      <c r="A57" s="33" t="s">
        <v>47</v>
      </c>
      <c r="B57" s="33">
        <f>MEDIAN(B4:B54)</f>
        <v>43</v>
      </c>
      <c r="C57" s="33">
        <f t="shared" ref="C57:G57" si="7">MEDIAN(C4:C54)</f>
        <v>43.1</v>
      </c>
      <c r="D57" s="38">
        <f t="shared" si="7"/>
        <v>1.6344772701607315</v>
      </c>
      <c r="E57" s="33">
        <f t="shared" si="7"/>
        <v>29</v>
      </c>
      <c r="F57" s="33">
        <f t="shared" si="7"/>
        <v>174</v>
      </c>
      <c r="G57" s="33">
        <f t="shared" si="7"/>
        <v>71.5</v>
      </c>
    </row>
  </sheetData>
  <mergeCells count="4">
    <mergeCell ref="B2:H2"/>
    <mergeCell ref="A4:A14"/>
    <mergeCell ref="A15:A34"/>
    <mergeCell ref="A35:A54"/>
  </mergeCells>
  <pageMargins left="0.7" right="0.7" top="0.75" bottom="0.75" header="0.3" footer="0.3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C59A-86A6-4072-B0FC-11C543B76CA0}">
  <sheetPr>
    <pageSetUpPr fitToPage="1"/>
  </sheetPr>
  <dimension ref="A1:AC57"/>
  <sheetViews>
    <sheetView topLeftCell="A5"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9" max="12" width="8.83984375" style="30"/>
    <col min="13" max="13" width="11.68359375" style="14" bestFit="1" customWidth="1"/>
    <col min="14" max="16384" width="8.83984375" style="30"/>
  </cols>
  <sheetData>
    <row r="1" spans="1:14" x14ac:dyDescent="0.55000000000000004">
      <c r="B1" s="45" t="s">
        <v>55</v>
      </c>
    </row>
    <row r="2" spans="1:14" x14ac:dyDescent="0.55000000000000004"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</row>
    <row r="3" spans="1:14" x14ac:dyDescent="0.55000000000000004">
      <c r="B3" s="33" t="s">
        <v>54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s="30" t="s">
        <v>49</v>
      </c>
      <c r="M3" s="14" t="s">
        <v>50</v>
      </c>
      <c r="N3" s="30" t="s">
        <v>53</v>
      </c>
    </row>
    <row r="4" spans="1:14" x14ac:dyDescent="0.55000000000000004">
      <c r="A4" s="106" t="s">
        <v>37</v>
      </c>
      <c r="B4" s="30">
        <v>7</v>
      </c>
      <c r="C4" s="33">
        <f>B4+0.1</f>
        <v>7.1</v>
      </c>
      <c r="D4" s="38">
        <f>LOG10(C4)</f>
        <v>0.85125834871907524</v>
      </c>
      <c r="E4" s="32">
        <v>37</v>
      </c>
      <c r="F4" s="32">
        <v>177</v>
      </c>
      <c r="G4" s="32">
        <v>70.599999999999994</v>
      </c>
      <c r="H4" s="32">
        <v>0</v>
      </c>
      <c r="I4" s="30" t="s">
        <v>39</v>
      </c>
      <c r="J4" s="47">
        <v>1</v>
      </c>
      <c r="K4" s="30">
        <v>0</v>
      </c>
      <c r="L4" s="30">
        <f>K4+0.1</f>
        <v>0.1</v>
      </c>
      <c r="M4" s="14">
        <f>LOG10(L4)</f>
        <v>-1</v>
      </c>
      <c r="N4" s="44">
        <f>(M4-1.36)/0.72</f>
        <v>-3.2777777777777781</v>
      </c>
    </row>
    <row r="5" spans="1:14" x14ac:dyDescent="0.55000000000000004">
      <c r="A5" s="106"/>
      <c r="B5" s="30">
        <v>54</v>
      </c>
      <c r="C5" s="33">
        <f t="shared" ref="C5:C54" si="0">B5+0.1</f>
        <v>54.1</v>
      </c>
      <c r="D5" s="38">
        <f t="shared" ref="D5:D54" si="1">LOG10(C5)</f>
        <v>1.7331972651065695</v>
      </c>
      <c r="E5" s="32">
        <v>61</v>
      </c>
      <c r="F5" s="32">
        <v>168</v>
      </c>
      <c r="G5" s="32">
        <v>63.2</v>
      </c>
      <c r="H5" s="32">
        <v>1</v>
      </c>
      <c r="J5" s="32">
        <v>2</v>
      </c>
      <c r="K5" s="30">
        <v>46</v>
      </c>
      <c r="L5" s="30">
        <f t="shared" ref="L5:L15" si="2">K5+0.1</f>
        <v>46.1</v>
      </c>
      <c r="M5" s="14">
        <f t="shared" ref="M5:M15" si="3">LOG10(L5)</f>
        <v>1.6637009253896482</v>
      </c>
      <c r="N5" s="21">
        <f t="shared" ref="N5:N15" si="4">(M5-1.36)/0.72</f>
        <v>0.4218068408189557</v>
      </c>
    </row>
    <row r="6" spans="1:14" x14ac:dyDescent="0.55000000000000004">
      <c r="A6" s="106"/>
      <c r="B6" s="30">
        <v>44</v>
      </c>
      <c r="C6" s="33">
        <f t="shared" si="0"/>
        <v>44.1</v>
      </c>
      <c r="D6" s="38">
        <f t="shared" si="1"/>
        <v>1.6444385894678386</v>
      </c>
      <c r="E6" s="32">
        <v>60</v>
      </c>
      <c r="F6" s="32">
        <v>163</v>
      </c>
      <c r="G6" s="32">
        <v>76.599999999999994</v>
      </c>
      <c r="H6" s="32">
        <v>1</v>
      </c>
      <c r="J6" s="32">
        <v>3</v>
      </c>
      <c r="K6" s="30">
        <v>26</v>
      </c>
      <c r="L6" s="30">
        <f t="shared" si="2"/>
        <v>26.1</v>
      </c>
      <c r="M6" s="14">
        <f t="shared" si="3"/>
        <v>1.4166405073382811</v>
      </c>
      <c r="N6" s="21">
        <f t="shared" si="4"/>
        <v>7.8667371303168004E-2</v>
      </c>
    </row>
    <row r="7" spans="1:14" x14ac:dyDescent="0.55000000000000004">
      <c r="A7" s="106"/>
      <c r="B7" s="30">
        <v>1</v>
      </c>
      <c r="C7" s="33">
        <f t="shared" si="0"/>
        <v>1.1000000000000001</v>
      </c>
      <c r="D7" s="38">
        <f t="shared" si="1"/>
        <v>4.1392685158225077E-2</v>
      </c>
      <c r="E7" s="32">
        <v>44</v>
      </c>
      <c r="F7" s="32">
        <v>178</v>
      </c>
      <c r="G7" s="32">
        <v>56.5</v>
      </c>
      <c r="H7" s="32">
        <v>0</v>
      </c>
      <c r="J7" s="32">
        <v>4</v>
      </c>
      <c r="K7" s="30">
        <v>1</v>
      </c>
      <c r="L7" s="30">
        <f t="shared" si="2"/>
        <v>1.1000000000000001</v>
      </c>
      <c r="M7" s="14">
        <f t="shared" si="3"/>
        <v>4.1392685158225077E-2</v>
      </c>
      <c r="N7" s="21">
        <f t="shared" si="4"/>
        <v>-1.8313990483913543</v>
      </c>
    </row>
    <row r="8" spans="1:14" x14ac:dyDescent="0.55000000000000004">
      <c r="A8" s="106"/>
      <c r="B8" s="30">
        <v>47</v>
      </c>
      <c r="C8" s="33">
        <f t="shared" si="0"/>
        <v>47.1</v>
      </c>
      <c r="D8" s="38">
        <f t="shared" si="1"/>
        <v>1.6730209071288962</v>
      </c>
      <c r="E8" s="32">
        <v>50</v>
      </c>
      <c r="F8" s="32">
        <v>154</v>
      </c>
      <c r="G8" s="32">
        <v>83.8</v>
      </c>
      <c r="H8" s="32">
        <v>1</v>
      </c>
      <c r="J8" s="32">
        <v>5</v>
      </c>
      <c r="K8" s="30">
        <v>30</v>
      </c>
      <c r="L8" s="30">
        <f t="shared" si="2"/>
        <v>30.1</v>
      </c>
      <c r="M8" s="14">
        <f t="shared" si="3"/>
        <v>1.4785664955938433</v>
      </c>
      <c r="N8" s="21">
        <f t="shared" si="4"/>
        <v>0.1646756883247823</v>
      </c>
    </row>
    <row r="9" spans="1:14" x14ac:dyDescent="0.55000000000000004">
      <c r="A9" s="106"/>
      <c r="B9" s="30">
        <v>83</v>
      </c>
      <c r="C9" s="33">
        <f t="shared" si="0"/>
        <v>83.1</v>
      </c>
      <c r="D9" s="38">
        <f t="shared" si="1"/>
        <v>1.919601023784111</v>
      </c>
      <c r="E9" s="32">
        <v>62</v>
      </c>
      <c r="F9" s="32">
        <v>170</v>
      </c>
      <c r="G9" s="32">
        <v>83.4</v>
      </c>
      <c r="H9" s="32">
        <v>0</v>
      </c>
      <c r="J9" s="32">
        <v>6</v>
      </c>
      <c r="K9" s="30">
        <v>52</v>
      </c>
      <c r="L9" s="30">
        <f t="shared" si="2"/>
        <v>52.1</v>
      </c>
      <c r="M9" s="14">
        <f t="shared" si="3"/>
        <v>1.7168377232995244</v>
      </c>
      <c r="N9" s="21">
        <f t="shared" si="4"/>
        <v>0.49560794902711719</v>
      </c>
    </row>
    <row r="10" spans="1:14" x14ac:dyDescent="0.55000000000000004">
      <c r="A10" s="106"/>
      <c r="B10" s="30">
        <v>65</v>
      </c>
      <c r="C10" s="33">
        <f t="shared" si="0"/>
        <v>65.099999999999994</v>
      </c>
      <c r="D10" s="38">
        <f t="shared" si="1"/>
        <v>1.8135809885681919</v>
      </c>
      <c r="E10" s="32">
        <v>32</v>
      </c>
      <c r="F10" s="32">
        <v>171</v>
      </c>
      <c r="G10" s="32">
        <v>58.4</v>
      </c>
      <c r="H10" s="32">
        <v>1</v>
      </c>
      <c r="J10" s="32">
        <v>7</v>
      </c>
      <c r="K10" s="30">
        <v>86</v>
      </c>
      <c r="L10" s="30">
        <f t="shared" si="2"/>
        <v>86.1</v>
      </c>
      <c r="M10" s="14">
        <f t="shared" si="3"/>
        <v>1.9350031514536548</v>
      </c>
      <c r="N10" s="21">
        <f t="shared" si="4"/>
        <v>0.79861548813007599</v>
      </c>
    </row>
    <row r="11" spans="1:14" x14ac:dyDescent="0.55000000000000004">
      <c r="A11" s="106"/>
      <c r="B11" s="30">
        <v>51</v>
      </c>
      <c r="C11" s="33">
        <f t="shared" si="0"/>
        <v>51.1</v>
      </c>
      <c r="D11" s="38">
        <f t="shared" si="1"/>
        <v>1.7084209001347128</v>
      </c>
      <c r="E11" s="32">
        <v>55</v>
      </c>
      <c r="F11" s="32">
        <v>161</v>
      </c>
      <c r="G11" s="32">
        <v>66.2</v>
      </c>
      <c r="H11" s="32">
        <v>1</v>
      </c>
      <c r="J11" s="32">
        <v>8</v>
      </c>
      <c r="K11" s="30">
        <v>58</v>
      </c>
      <c r="L11" s="30">
        <f t="shared" si="2"/>
        <v>58.1</v>
      </c>
      <c r="M11" s="14">
        <f t="shared" si="3"/>
        <v>1.7641761323903307</v>
      </c>
      <c r="N11" s="21">
        <f t="shared" si="4"/>
        <v>0.56135573943101469</v>
      </c>
    </row>
    <row r="12" spans="1:14" x14ac:dyDescent="0.55000000000000004">
      <c r="A12" s="106"/>
      <c r="B12" s="30">
        <v>20</v>
      </c>
      <c r="C12" s="33">
        <f t="shared" si="0"/>
        <v>20.100000000000001</v>
      </c>
      <c r="D12" s="38">
        <f t="shared" si="1"/>
        <v>1.3031960574204888</v>
      </c>
      <c r="E12" s="32">
        <v>48</v>
      </c>
      <c r="F12" s="32">
        <v>182</v>
      </c>
      <c r="G12" s="32">
        <v>73.900000000000006</v>
      </c>
      <c r="H12" s="32">
        <v>0</v>
      </c>
      <c r="J12" s="32">
        <v>9</v>
      </c>
      <c r="K12" s="30">
        <v>19</v>
      </c>
      <c r="L12" s="30">
        <f t="shared" si="2"/>
        <v>19.100000000000001</v>
      </c>
      <c r="M12" s="14">
        <f t="shared" si="3"/>
        <v>1.2810333672477277</v>
      </c>
      <c r="N12" s="21">
        <f t="shared" si="4"/>
        <v>-0.10967587882260063</v>
      </c>
    </row>
    <row r="13" spans="1:14" x14ac:dyDescent="0.55000000000000004">
      <c r="A13" s="106"/>
      <c r="B13" s="30">
        <v>17</v>
      </c>
      <c r="C13" s="33">
        <f t="shared" si="0"/>
        <v>17.100000000000001</v>
      </c>
      <c r="D13" s="38">
        <f t="shared" si="1"/>
        <v>1.2329961103921538</v>
      </c>
      <c r="E13" s="32">
        <v>31</v>
      </c>
      <c r="F13" s="32">
        <v>172</v>
      </c>
      <c r="G13" s="32">
        <v>116.7</v>
      </c>
      <c r="H13" s="32">
        <v>1</v>
      </c>
      <c r="J13" s="32">
        <v>10</v>
      </c>
      <c r="K13" s="30">
        <v>62</v>
      </c>
      <c r="L13" s="30">
        <f t="shared" si="2"/>
        <v>62.1</v>
      </c>
      <c r="M13" s="14">
        <f t="shared" si="3"/>
        <v>1.7930916001765802</v>
      </c>
      <c r="N13" s="21">
        <f t="shared" si="4"/>
        <v>0.60151611135636129</v>
      </c>
    </row>
    <row r="14" spans="1:14" x14ac:dyDescent="0.55000000000000004">
      <c r="A14" s="106"/>
      <c r="B14" s="30">
        <v>51</v>
      </c>
      <c r="C14" s="33">
        <f t="shared" si="0"/>
        <v>51.1</v>
      </c>
      <c r="D14" s="38">
        <f t="shared" si="1"/>
        <v>1.7084209001347128</v>
      </c>
      <c r="E14" s="32">
        <v>42</v>
      </c>
      <c r="F14" s="32">
        <v>167</v>
      </c>
      <c r="G14" s="32">
        <v>68.900000000000006</v>
      </c>
      <c r="H14" s="32">
        <v>1</v>
      </c>
      <c r="J14" s="32">
        <v>11</v>
      </c>
      <c r="K14" s="30">
        <v>24</v>
      </c>
      <c r="L14" s="30">
        <f t="shared" si="2"/>
        <v>24.1</v>
      </c>
      <c r="M14" s="14">
        <f t="shared" si="3"/>
        <v>1.3820170425748683</v>
      </c>
      <c r="N14" s="21">
        <f t="shared" si="4"/>
        <v>3.0579225798428127E-2</v>
      </c>
    </row>
    <row r="15" spans="1:14" x14ac:dyDescent="0.55000000000000004">
      <c r="A15" s="106" t="s">
        <v>38</v>
      </c>
      <c r="B15" s="34">
        <v>8</v>
      </c>
      <c r="C15" s="33">
        <f t="shared" si="0"/>
        <v>8.1</v>
      </c>
      <c r="D15" s="38">
        <f t="shared" si="1"/>
        <v>0.90848501887864974</v>
      </c>
      <c r="E15" s="33">
        <v>27</v>
      </c>
      <c r="F15" s="33">
        <v>171</v>
      </c>
      <c r="G15" s="33">
        <v>61.3</v>
      </c>
      <c r="H15" s="32">
        <v>0</v>
      </c>
      <c r="J15" s="32">
        <v>12</v>
      </c>
      <c r="K15" s="30">
        <v>76</v>
      </c>
      <c r="L15" s="30">
        <f t="shared" si="2"/>
        <v>76.099999999999994</v>
      </c>
      <c r="M15" s="14">
        <f t="shared" si="3"/>
        <v>1.8813846567705728</v>
      </c>
      <c r="N15" s="21">
        <f t="shared" si="4"/>
        <v>0.72414535662579538</v>
      </c>
    </row>
    <row r="16" spans="1:14" x14ac:dyDescent="0.55000000000000004">
      <c r="A16" s="106"/>
      <c r="B16" s="34">
        <v>66</v>
      </c>
      <c r="C16" s="33">
        <f t="shared" si="0"/>
        <v>66.099999999999994</v>
      </c>
      <c r="D16" s="38">
        <f t="shared" si="1"/>
        <v>1.8202014594856402</v>
      </c>
      <c r="E16" s="33">
        <v>29</v>
      </c>
      <c r="F16" s="33">
        <v>185</v>
      </c>
      <c r="G16" s="33">
        <v>89.9</v>
      </c>
      <c r="H16" s="32">
        <v>0</v>
      </c>
      <c r="K16" s="25">
        <f>AVERAGE(K4:K15)</f>
        <v>40</v>
      </c>
      <c r="L16" s="30" t="s">
        <v>45</v>
      </c>
    </row>
    <row r="17" spans="1:29" x14ac:dyDescent="0.55000000000000004">
      <c r="A17" s="106"/>
      <c r="B17" s="34">
        <v>100</v>
      </c>
      <c r="C17" s="33">
        <f t="shared" si="0"/>
        <v>100.1</v>
      </c>
      <c r="D17" s="38">
        <f t="shared" si="1"/>
        <v>2.0004340774793188</v>
      </c>
      <c r="E17" s="33">
        <v>31</v>
      </c>
      <c r="F17" s="33">
        <v>178</v>
      </c>
      <c r="G17" s="33">
        <v>93.4</v>
      </c>
      <c r="H17" s="32">
        <v>0</v>
      </c>
      <c r="K17" s="25">
        <f>_xlfn.STDEV.S(K4:K15)</f>
        <v>27.820855486487112</v>
      </c>
      <c r="L17" s="30" t="s">
        <v>46</v>
      </c>
    </row>
    <row r="18" spans="1:29" x14ac:dyDescent="0.55000000000000004">
      <c r="A18" s="106"/>
      <c r="B18" s="34">
        <v>66</v>
      </c>
      <c r="C18" s="33">
        <f t="shared" si="0"/>
        <v>66.099999999999994</v>
      </c>
      <c r="D18" s="38">
        <f t="shared" si="1"/>
        <v>1.8202014594856402</v>
      </c>
      <c r="E18" s="33">
        <v>27</v>
      </c>
      <c r="F18" s="33">
        <v>168</v>
      </c>
      <c r="G18" s="33">
        <v>68</v>
      </c>
      <c r="H18" s="32">
        <v>0</v>
      </c>
      <c r="M18" s="14">
        <v>1.36</v>
      </c>
      <c r="N18" s="30" t="s">
        <v>51</v>
      </c>
    </row>
    <row r="19" spans="1:29" x14ac:dyDescent="0.55000000000000004">
      <c r="A19" s="106"/>
      <c r="B19" s="34">
        <v>0</v>
      </c>
      <c r="C19" s="33">
        <f t="shared" si="0"/>
        <v>0.1</v>
      </c>
      <c r="D19" s="38">
        <f t="shared" si="1"/>
        <v>-1</v>
      </c>
      <c r="E19" s="33">
        <v>32</v>
      </c>
      <c r="F19" s="33">
        <v>174</v>
      </c>
      <c r="G19" s="33">
        <v>81.7</v>
      </c>
      <c r="H19" s="32">
        <v>0</v>
      </c>
      <c r="M19" s="14">
        <v>0.72</v>
      </c>
      <c r="N19" s="30" t="s">
        <v>52</v>
      </c>
    </row>
    <row r="20" spans="1:29" x14ac:dyDescent="0.55000000000000004">
      <c r="A20" s="106"/>
      <c r="B20" s="34">
        <v>36</v>
      </c>
      <c r="C20" s="33">
        <f t="shared" si="0"/>
        <v>36.1</v>
      </c>
      <c r="D20" s="38">
        <f t="shared" si="1"/>
        <v>1.5575072019056579</v>
      </c>
      <c r="E20" s="33">
        <v>27</v>
      </c>
      <c r="F20" s="33">
        <v>172</v>
      </c>
      <c r="G20" s="33">
        <v>79.599999999999994</v>
      </c>
      <c r="H20" s="32">
        <v>0</v>
      </c>
    </row>
    <row r="21" spans="1:29" x14ac:dyDescent="0.55000000000000004">
      <c r="A21" s="106"/>
      <c r="B21" s="34">
        <v>19</v>
      </c>
      <c r="C21" s="33">
        <f t="shared" si="0"/>
        <v>19.100000000000001</v>
      </c>
      <c r="D21" s="38">
        <f t="shared" si="1"/>
        <v>1.2810333672477277</v>
      </c>
      <c r="E21" s="33">
        <v>26</v>
      </c>
      <c r="F21" s="33">
        <v>184.5</v>
      </c>
      <c r="G21" s="33">
        <v>69.400000000000006</v>
      </c>
      <c r="H21" s="32">
        <v>0</v>
      </c>
    </row>
    <row r="22" spans="1:29" x14ac:dyDescent="0.55000000000000004">
      <c r="A22" s="106"/>
      <c r="B22" s="34">
        <v>37</v>
      </c>
      <c r="C22" s="33">
        <f t="shared" si="0"/>
        <v>37.1</v>
      </c>
      <c r="D22" s="38">
        <f t="shared" si="1"/>
        <v>1.5693739096150459</v>
      </c>
      <c r="E22" s="33">
        <v>26</v>
      </c>
      <c r="F22" s="33">
        <v>178.5</v>
      </c>
      <c r="G22" s="33">
        <v>71.5</v>
      </c>
      <c r="H22" s="32">
        <v>0</v>
      </c>
    </row>
    <row r="23" spans="1:29" x14ac:dyDescent="0.55000000000000004">
      <c r="A23" s="106"/>
      <c r="B23" s="34">
        <v>0</v>
      </c>
      <c r="C23" s="33">
        <f t="shared" si="0"/>
        <v>0.1</v>
      </c>
      <c r="D23" s="38">
        <f t="shared" si="1"/>
        <v>-1</v>
      </c>
      <c r="E23" s="33">
        <v>30</v>
      </c>
      <c r="F23" s="33">
        <v>174</v>
      </c>
      <c r="G23" s="33">
        <v>79</v>
      </c>
      <c r="H23" s="32">
        <v>0</v>
      </c>
    </row>
    <row r="24" spans="1:29" x14ac:dyDescent="0.55000000000000004">
      <c r="A24" s="106"/>
      <c r="B24" s="34">
        <v>65</v>
      </c>
      <c r="C24" s="33">
        <f t="shared" si="0"/>
        <v>65.099999999999994</v>
      </c>
      <c r="D24" s="38">
        <f t="shared" si="1"/>
        <v>1.8135809885681919</v>
      </c>
      <c r="E24" s="33">
        <v>23</v>
      </c>
      <c r="F24" s="33">
        <v>181.5</v>
      </c>
      <c r="G24" s="33">
        <v>69.900000000000006</v>
      </c>
      <c r="H24" s="32">
        <v>0</v>
      </c>
    </row>
    <row r="25" spans="1:29" x14ac:dyDescent="0.55000000000000004">
      <c r="A25" s="106"/>
      <c r="B25" s="35">
        <v>72</v>
      </c>
      <c r="C25" s="33">
        <f t="shared" si="0"/>
        <v>72.099999999999994</v>
      </c>
      <c r="D25" s="38">
        <f t="shared" si="1"/>
        <v>1.8579352647194289</v>
      </c>
      <c r="E25" s="33">
        <v>26</v>
      </c>
      <c r="F25" s="33">
        <v>167.5</v>
      </c>
      <c r="G25" s="33">
        <v>65.5</v>
      </c>
      <c r="H25" s="32">
        <v>1</v>
      </c>
    </row>
    <row r="26" spans="1:29" x14ac:dyDescent="0.55000000000000004">
      <c r="A26" s="106"/>
      <c r="B26" s="35">
        <v>62</v>
      </c>
      <c r="C26" s="33">
        <f t="shared" si="0"/>
        <v>62.1</v>
      </c>
      <c r="D26" s="38">
        <f t="shared" si="1"/>
        <v>1.7930916001765802</v>
      </c>
      <c r="E26" s="33">
        <v>27</v>
      </c>
      <c r="F26" s="33">
        <v>163.4</v>
      </c>
      <c r="G26" s="33">
        <v>61.9</v>
      </c>
      <c r="H26" s="32">
        <v>1</v>
      </c>
    </row>
    <row r="27" spans="1:29" x14ac:dyDescent="0.55000000000000004">
      <c r="A27" s="106"/>
      <c r="B27" s="35">
        <v>51</v>
      </c>
      <c r="C27" s="33">
        <f t="shared" si="0"/>
        <v>51.1</v>
      </c>
      <c r="D27" s="38">
        <f t="shared" si="1"/>
        <v>1.7084209001347128</v>
      </c>
      <c r="E27" s="33">
        <v>22</v>
      </c>
      <c r="F27" s="33">
        <v>164</v>
      </c>
      <c r="G27" s="33">
        <v>50.9</v>
      </c>
      <c r="H27" s="32">
        <v>1</v>
      </c>
    </row>
    <row r="28" spans="1:29" x14ac:dyDescent="0.55000000000000004">
      <c r="A28" s="106"/>
      <c r="B28" s="35">
        <v>86</v>
      </c>
      <c r="C28" s="33">
        <f t="shared" si="0"/>
        <v>86.1</v>
      </c>
      <c r="D28" s="38">
        <f t="shared" si="1"/>
        <v>1.9350031514536548</v>
      </c>
      <c r="E28" s="33">
        <v>27</v>
      </c>
      <c r="F28" s="33">
        <v>171.2</v>
      </c>
      <c r="G28" s="33">
        <v>66.7</v>
      </c>
      <c r="H28" s="32">
        <v>1</v>
      </c>
    </row>
    <row r="29" spans="1:29" x14ac:dyDescent="0.55000000000000004">
      <c r="A29" s="106"/>
      <c r="B29" s="35">
        <v>23</v>
      </c>
      <c r="C29" s="33">
        <f t="shared" si="0"/>
        <v>23.1</v>
      </c>
      <c r="D29" s="38">
        <f t="shared" si="1"/>
        <v>1.3636119798921444</v>
      </c>
      <c r="E29" s="33">
        <v>34</v>
      </c>
      <c r="F29" s="33">
        <v>155</v>
      </c>
      <c r="G29" s="33">
        <v>54.7</v>
      </c>
      <c r="H29" s="32">
        <v>1</v>
      </c>
    </row>
    <row r="30" spans="1:29" x14ac:dyDescent="0.55000000000000004">
      <c r="A30" s="106"/>
      <c r="B30" s="35">
        <v>80</v>
      </c>
      <c r="C30" s="33">
        <f t="shared" si="0"/>
        <v>80.099999999999994</v>
      </c>
      <c r="D30" s="38">
        <f t="shared" si="1"/>
        <v>1.9036325160842376</v>
      </c>
      <c r="E30" s="33">
        <v>25</v>
      </c>
      <c r="F30" s="33">
        <v>161.5</v>
      </c>
      <c r="G30" s="33">
        <v>61</v>
      </c>
      <c r="H30" s="32">
        <v>1</v>
      </c>
    </row>
    <row r="31" spans="1:29" x14ac:dyDescent="0.55000000000000004">
      <c r="A31" s="106"/>
      <c r="B31" s="35">
        <v>8</v>
      </c>
      <c r="C31" s="33">
        <f t="shared" si="0"/>
        <v>8.1</v>
      </c>
      <c r="D31" s="38">
        <f t="shared" si="1"/>
        <v>0.90848501887864974</v>
      </c>
      <c r="E31" s="33">
        <v>26</v>
      </c>
      <c r="F31" s="33">
        <v>172.3</v>
      </c>
      <c r="G31" s="33">
        <v>67.900000000000006</v>
      </c>
      <c r="H31" s="32">
        <v>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x14ac:dyDescent="0.55000000000000004">
      <c r="A32" s="106"/>
      <c r="B32" s="35">
        <v>0</v>
      </c>
      <c r="C32" s="33">
        <f t="shared" si="0"/>
        <v>0.1</v>
      </c>
      <c r="D32" s="38">
        <f t="shared" si="1"/>
        <v>-1</v>
      </c>
      <c r="E32" s="33">
        <v>21</v>
      </c>
      <c r="F32" s="33">
        <v>158.5</v>
      </c>
      <c r="G32" s="33">
        <v>52.9</v>
      </c>
      <c r="H32" s="32">
        <v>1</v>
      </c>
    </row>
    <row r="33" spans="1:29" x14ac:dyDescent="0.55000000000000004">
      <c r="A33" s="106"/>
      <c r="B33" s="35">
        <v>34</v>
      </c>
      <c r="C33" s="33">
        <f t="shared" si="0"/>
        <v>34.1</v>
      </c>
      <c r="D33" s="38">
        <f t="shared" si="1"/>
        <v>1.5327543789924978</v>
      </c>
      <c r="E33" s="33">
        <v>26</v>
      </c>
      <c r="F33" s="33">
        <v>171.7</v>
      </c>
      <c r="G33" s="33">
        <v>75.900000000000006</v>
      </c>
      <c r="H33" s="32">
        <v>1</v>
      </c>
    </row>
    <row r="34" spans="1:29" x14ac:dyDescent="0.55000000000000004">
      <c r="A34" s="106"/>
      <c r="B34" s="35">
        <v>73</v>
      </c>
      <c r="C34" s="33">
        <f t="shared" si="0"/>
        <v>73.099999999999994</v>
      </c>
      <c r="D34" s="38">
        <f t="shared" si="1"/>
        <v>1.8639173769578605</v>
      </c>
      <c r="E34" s="33">
        <v>20</v>
      </c>
      <c r="F34" s="33">
        <v>168</v>
      </c>
      <c r="G34" s="33">
        <v>69.900000000000006</v>
      </c>
      <c r="H34" s="32">
        <v>1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9" x14ac:dyDescent="0.55000000000000004">
      <c r="A35" s="106" t="s">
        <v>40</v>
      </c>
      <c r="B35" s="36">
        <v>29</v>
      </c>
      <c r="C35" s="33">
        <f t="shared" si="0"/>
        <v>29.1</v>
      </c>
      <c r="D35" s="38">
        <f t="shared" si="1"/>
        <v>1.4638929889859074</v>
      </c>
      <c r="E35" s="33">
        <v>23</v>
      </c>
      <c r="F35" s="33">
        <v>185</v>
      </c>
      <c r="G35" s="33">
        <v>93.75</v>
      </c>
      <c r="H35" s="33"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6">
        <v>56</v>
      </c>
      <c r="C36" s="33">
        <f t="shared" si="0"/>
        <v>56.1</v>
      </c>
      <c r="D36" s="38">
        <f t="shared" si="1"/>
        <v>1.7489628612561614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6">
        <v>15</v>
      </c>
      <c r="C37" s="33">
        <f t="shared" si="0"/>
        <v>15.1</v>
      </c>
      <c r="D37" s="38">
        <f t="shared" si="1"/>
        <v>1.1789769472931695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6">
        <v>79</v>
      </c>
      <c r="C38" s="33">
        <f t="shared" si="0"/>
        <v>79.099999999999994</v>
      </c>
      <c r="D38" s="38">
        <f t="shared" si="1"/>
        <v>1.8981764834976764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6">
        <v>36</v>
      </c>
      <c r="C39" s="33">
        <f t="shared" si="0"/>
        <v>36.1</v>
      </c>
      <c r="D39" s="38">
        <f t="shared" si="1"/>
        <v>1.5575072019056579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6">
        <v>6</v>
      </c>
      <c r="C40" s="33">
        <f t="shared" si="0"/>
        <v>6.1</v>
      </c>
      <c r="D40" s="38">
        <f t="shared" si="1"/>
        <v>0.78532983501076703</v>
      </c>
      <c r="E40" s="33">
        <v>22</v>
      </c>
      <c r="F40" s="33">
        <v>192</v>
      </c>
      <c r="G40" s="33">
        <v>97.3</v>
      </c>
      <c r="H40" s="33">
        <v>0</v>
      </c>
    </row>
    <row r="41" spans="1:29" x14ac:dyDescent="0.55000000000000004">
      <c r="A41" s="106"/>
      <c r="B41" s="36">
        <v>17</v>
      </c>
      <c r="C41" s="33">
        <f t="shared" si="0"/>
        <v>17.100000000000001</v>
      </c>
      <c r="D41" s="38">
        <f t="shared" si="1"/>
        <v>1.2329961103921538</v>
      </c>
      <c r="E41" s="33">
        <v>21</v>
      </c>
      <c r="F41" s="33">
        <v>189</v>
      </c>
      <c r="G41" s="33">
        <v>85.9</v>
      </c>
      <c r="H41" s="33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55000000000000004">
      <c r="A42" s="106"/>
      <c r="B42" s="36">
        <v>76</v>
      </c>
      <c r="C42" s="33">
        <f t="shared" si="0"/>
        <v>76.099999999999994</v>
      </c>
      <c r="D42" s="38">
        <f t="shared" si="1"/>
        <v>1.8813846567705728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6">
        <v>100</v>
      </c>
      <c r="C43" s="33">
        <f t="shared" si="0"/>
        <v>100.1</v>
      </c>
      <c r="D43" s="38">
        <f t="shared" si="1"/>
        <v>2.0004340774793188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6">
        <v>72</v>
      </c>
      <c r="C44" s="33">
        <f t="shared" si="0"/>
        <v>72.099999999999994</v>
      </c>
      <c r="D44" s="38">
        <f t="shared" si="1"/>
        <v>1.8579352647194289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6">
        <v>54</v>
      </c>
      <c r="C45" s="33">
        <f t="shared" si="0"/>
        <v>54.1</v>
      </c>
      <c r="D45" s="38">
        <f t="shared" si="1"/>
        <v>1.7331972651065695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7">
        <v>51</v>
      </c>
      <c r="C46" s="33">
        <f t="shared" si="0"/>
        <v>51.1</v>
      </c>
      <c r="D46" s="38">
        <f t="shared" si="1"/>
        <v>1.7084209001347128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7">
        <v>11</v>
      </c>
      <c r="C47" s="33">
        <f t="shared" si="0"/>
        <v>11.1</v>
      </c>
      <c r="D47" s="38">
        <f t="shared" si="1"/>
        <v>1.0453229787866574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7">
        <v>6</v>
      </c>
      <c r="C48" s="33">
        <f t="shared" si="0"/>
        <v>6.1</v>
      </c>
      <c r="D48" s="38">
        <f t="shared" si="1"/>
        <v>0.78532983501076703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7">
        <v>27</v>
      </c>
      <c r="C49" s="33">
        <f t="shared" si="0"/>
        <v>27.1</v>
      </c>
      <c r="D49" s="38">
        <f t="shared" si="1"/>
        <v>1.4329692908744058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7">
        <v>14</v>
      </c>
      <c r="C50" s="33">
        <f t="shared" si="0"/>
        <v>14.1</v>
      </c>
      <c r="D50" s="38">
        <f t="shared" si="1"/>
        <v>1.1492191126553799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7">
        <v>10</v>
      </c>
      <c r="C51" s="33">
        <f t="shared" si="0"/>
        <v>10.1</v>
      </c>
      <c r="D51" s="38">
        <f t="shared" si="1"/>
        <v>1.0043213737826426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7">
        <v>33</v>
      </c>
      <c r="C52" s="33">
        <f t="shared" si="0"/>
        <v>33.1</v>
      </c>
      <c r="D52" s="38">
        <f t="shared" si="1"/>
        <v>1.5198279937757189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7">
        <v>63</v>
      </c>
      <c r="C53" s="33">
        <f t="shared" si="0"/>
        <v>63.1</v>
      </c>
      <c r="D53" s="38">
        <f t="shared" si="1"/>
        <v>1.8000293592441343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7">
        <v>26</v>
      </c>
      <c r="C54" s="33">
        <f t="shared" si="0"/>
        <v>26.1</v>
      </c>
      <c r="D54" s="38">
        <f t="shared" si="1"/>
        <v>1.4166405073382811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39" t="s">
        <v>45</v>
      </c>
      <c r="B55" s="40">
        <f>AVERAGE(B4:B54)</f>
        <v>41.313725490196077</v>
      </c>
      <c r="C55" s="40">
        <f t="shared" ref="C55:G55" si="5">AVERAGE(C4:C54)</f>
        <v>41.413725490196043</v>
      </c>
      <c r="D55" s="40">
        <f t="shared" si="5"/>
        <v>1.3621189899998174</v>
      </c>
      <c r="E55" s="40">
        <f t="shared" si="5"/>
        <v>36.470588235294116</v>
      </c>
      <c r="F55" s="40">
        <f t="shared" si="5"/>
        <v>174.5411764705882</v>
      </c>
      <c r="G55" s="40">
        <f t="shared" si="5"/>
        <v>75.07647058823531</v>
      </c>
      <c r="H55" s="40">
        <f>AVERAGE(H4:H54)</f>
        <v>0.33333333333333331</v>
      </c>
      <c r="M55" s="12"/>
    </row>
    <row r="56" spans="1:13" x14ac:dyDescent="0.55000000000000004">
      <c r="A56" s="33" t="s">
        <v>46</v>
      </c>
      <c r="B56" s="38">
        <f>_xlfn.STDEV.S(B4:B54)</f>
        <v>28.654835679918623</v>
      </c>
      <c r="C56" s="38">
        <f t="shared" ref="C56:G56" si="6">_xlfn.STDEV.S(C4:C54)</f>
        <v>28.65483567991868</v>
      </c>
      <c r="D56" s="38">
        <f t="shared" si="6"/>
        <v>0.71689392726422785</v>
      </c>
      <c r="E56" s="38">
        <f t="shared" si="6"/>
        <v>15.318424124140797</v>
      </c>
      <c r="F56" s="38">
        <f t="shared" si="6"/>
        <v>9.1519872480371873</v>
      </c>
      <c r="G56" s="38">
        <f t="shared" si="6"/>
        <v>14.117532903950096</v>
      </c>
      <c r="H56" s="38"/>
    </row>
    <row r="57" spans="1:13" x14ac:dyDescent="0.55000000000000004">
      <c r="A57" s="33" t="s">
        <v>47</v>
      </c>
      <c r="B57" s="33">
        <f>MEDIAN(B4:B54)</f>
        <v>37</v>
      </c>
      <c r="C57" s="33">
        <f t="shared" ref="C57:G57" si="7">MEDIAN(C4:C54)</f>
        <v>37.1</v>
      </c>
      <c r="D57" s="38">
        <f t="shared" si="7"/>
        <v>1.5693739096150459</v>
      </c>
      <c r="E57" s="33">
        <f t="shared" si="7"/>
        <v>29</v>
      </c>
      <c r="F57" s="33">
        <f t="shared" si="7"/>
        <v>174</v>
      </c>
      <c r="G57" s="33">
        <f t="shared" si="7"/>
        <v>71.5</v>
      </c>
    </row>
  </sheetData>
  <mergeCells count="4">
    <mergeCell ref="B2:H2"/>
    <mergeCell ref="A4:A14"/>
    <mergeCell ref="A15:A34"/>
    <mergeCell ref="A35:A54"/>
  </mergeCells>
  <pageMargins left="0.7" right="0.7" top="0.75" bottom="0.75" header="0.3" footer="0.3"/>
  <pageSetup paperSize="9" scale="6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E4D4-7D8E-46D0-BA0C-BD238E4E847E}">
  <sheetPr>
    <pageSetUpPr fitToPage="1"/>
  </sheetPr>
  <dimension ref="A1:G18"/>
  <sheetViews>
    <sheetView zoomScaleNormal="100" workbookViewId="0">
      <selection activeCell="L5" sqref="L5"/>
    </sheetView>
  </sheetViews>
  <sheetFormatPr defaultRowHeight="14.4" x14ac:dyDescent="0.55000000000000004"/>
  <cols>
    <col min="1" max="1" width="28.20703125" bestFit="1" customWidth="1"/>
    <col min="2" max="2" width="9.3671875" bestFit="1" customWidth="1"/>
    <col min="8" max="8" width="6" customWidth="1"/>
  </cols>
  <sheetData>
    <row r="1" spans="1:7" x14ac:dyDescent="0.55000000000000004">
      <c r="A1" s="22"/>
      <c r="B1" s="110" t="s">
        <v>55</v>
      </c>
      <c r="C1" s="110"/>
      <c r="D1" s="110"/>
      <c r="E1" s="110"/>
      <c r="F1" s="110"/>
      <c r="G1" s="110"/>
    </row>
    <row r="2" spans="1:7" x14ac:dyDescent="0.55000000000000004">
      <c r="A2" s="22"/>
      <c r="B2" s="110" t="s">
        <v>59</v>
      </c>
      <c r="C2" s="110"/>
      <c r="D2" s="111" t="s">
        <v>60</v>
      </c>
      <c r="E2" s="112"/>
      <c r="F2" s="110" t="s">
        <v>61</v>
      </c>
      <c r="G2" s="110"/>
    </row>
    <row r="3" spans="1:7" x14ac:dyDescent="0.55000000000000004">
      <c r="A3" s="64" t="s">
        <v>62</v>
      </c>
      <c r="B3" s="58" t="s">
        <v>63</v>
      </c>
      <c r="C3" s="58" t="s">
        <v>53</v>
      </c>
      <c r="D3" s="59" t="s">
        <v>63</v>
      </c>
      <c r="E3" s="62" t="s">
        <v>53</v>
      </c>
      <c r="F3" s="58" t="s">
        <v>63</v>
      </c>
      <c r="G3" s="58" t="s">
        <v>53</v>
      </c>
    </row>
    <row r="4" spans="1:7" x14ac:dyDescent="0.55000000000000004">
      <c r="A4" s="69">
        <v>1</v>
      </c>
      <c r="B4" s="99">
        <v>0</v>
      </c>
      <c r="C4" s="65">
        <v>-5.3061224489795924</v>
      </c>
      <c r="D4" s="60">
        <v>39</v>
      </c>
      <c r="E4" s="23">
        <v>0.38625204348356595</v>
      </c>
      <c r="F4" s="100">
        <v>0</v>
      </c>
      <c r="G4" s="51">
        <v>-3.2777777777777781</v>
      </c>
    </row>
    <row r="5" spans="1:7" x14ac:dyDescent="0.55000000000000004">
      <c r="A5" s="69">
        <v>2</v>
      </c>
      <c r="B5" s="99">
        <v>3</v>
      </c>
      <c r="C5" s="65">
        <v>-2.2625271554402602</v>
      </c>
      <c r="D5" s="60">
        <v>59</v>
      </c>
      <c r="E5" s="23">
        <v>0.5948691638154131</v>
      </c>
      <c r="F5" s="50">
        <v>46</v>
      </c>
      <c r="G5" s="24">
        <v>0.4218068408189557</v>
      </c>
    </row>
    <row r="6" spans="1:7" x14ac:dyDescent="0.55000000000000004">
      <c r="A6" s="70">
        <v>3</v>
      </c>
      <c r="B6" s="60">
        <v>14</v>
      </c>
      <c r="C6" s="23">
        <v>-0.91996099458085756</v>
      </c>
      <c r="D6" s="60">
        <v>28</v>
      </c>
      <c r="E6" s="23">
        <v>0.21942595337799978</v>
      </c>
      <c r="F6" s="50">
        <v>26</v>
      </c>
      <c r="G6" s="24">
        <v>7.8667371303168004E-2</v>
      </c>
    </row>
    <row r="7" spans="1:7" x14ac:dyDescent="0.55000000000000004">
      <c r="A7" s="70">
        <v>4</v>
      </c>
      <c r="B7" s="60">
        <v>62</v>
      </c>
      <c r="C7" s="23">
        <v>0.39406449015628597</v>
      </c>
      <c r="D7" s="60">
        <v>34</v>
      </c>
      <c r="E7" s="23">
        <v>0.31715625464243929</v>
      </c>
      <c r="F7" s="50">
        <v>1</v>
      </c>
      <c r="G7" s="24">
        <v>-1.8313990483913543</v>
      </c>
    </row>
    <row r="8" spans="1:7" x14ac:dyDescent="0.55000000000000004">
      <c r="A8" s="70">
        <v>5</v>
      </c>
      <c r="B8" s="60">
        <v>88</v>
      </c>
      <c r="C8" s="23">
        <v>0.70403246614703641</v>
      </c>
      <c r="D8" s="60">
        <v>57</v>
      </c>
      <c r="E8" s="23">
        <v>0.57748384679749787</v>
      </c>
      <c r="F8" s="50">
        <v>30</v>
      </c>
      <c r="G8" s="24">
        <v>0.1646756883247823</v>
      </c>
    </row>
    <row r="9" spans="1:7" x14ac:dyDescent="0.55000000000000004">
      <c r="A9" s="70">
        <v>6</v>
      </c>
      <c r="B9" s="60">
        <v>48</v>
      </c>
      <c r="C9" s="23">
        <v>0.16764301300781961</v>
      </c>
      <c r="D9" s="60">
        <v>56</v>
      </c>
      <c r="E9" s="23">
        <v>0.56856146657693185</v>
      </c>
      <c r="F9" s="50">
        <v>52</v>
      </c>
      <c r="G9" s="24">
        <v>0.49560794902711719</v>
      </c>
    </row>
    <row r="10" spans="1:7" x14ac:dyDescent="0.55000000000000004">
      <c r="A10" s="70">
        <v>7</v>
      </c>
      <c r="B10" s="60">
        <v>95</v>
      </c>
      <c r="C10" s="23">
        <v>0.77179697334166064</v>
      </c>
      <c r="D10" s="60">
        <v>90</v>
      </c>
      <c r="E10" s="23">
        <v>0.8078195243942593</v>
      </c>
      <c r="F10" s="50">
        <v>86</v>
      </c>
      <c r="G10" s="24">
        <v>0.79861548813007599</v>
      </c>
    </row>
    <row r="11" spans="1:7" x14ac:dyDescent="0.55000000000000004">
      <c r="A11" s="70">
        <v>8</v>
      </c>
      <c r="B11" s="60">
        <v>63</v>
      </c>
      <c r="C11" s="23">
        <v>0.40822318213088621</v>
      </c>
      <c r="D11" s="60">
        <v>56</v>
      </c>
      <c r="E11" s="23">
        <v>0.56856146657693185</v>
      </c>
      <c r="F11" s="50">
        <v>58</v>
      </c>
      <c r="G11" s="24">
        <v>0.56135573943101469</v>
      </c>
    </row>
    <row r="12" spans="1:7" x14ac:dyDescent="0.55000000000000004">
      <c r="A12" s="70">
        <v>9</v>
      </c>
      <c r="B12" s="60">
        <v>98</v>
      </c>
      <c r="C12" s="23">
        <v>0.79932450485703777</v>
      </c>
      <c r="D12" s="60">
        <v>79</v>
      </c>
      <c r="E12" s="23">
        <v>0.74206567848567029</v>
      </c>
      <c r="F12" s="50">
        <v>19</v>
      </c>
      <c r="G12" s="24">
        <v>-0.10967587882260063</v>
      </c>
    </row>
    <row r="13" spans="1:7" x14ac:dyDescent="0.55000000000000004">
      <c r="A13" s="70">
        <v>10</v>
      </c>
      <c r="B13" s="60">
        <v>73</v>
      </c>
      <c r="C13" s="23">
        <v>0.53860689175073562</v>
      </c>
      <c r="D13" s="60">
        <v>58</v>
      </c>
      <c r="E13" s="23">
        <v>0.58625131673294262</v>
      </c>
      <c r="F13" s="50">
        <v>62</v>
      </c>
      <c r="G13" s="24">
        <v>0.60151611135636129</v>
      </c>
    </row>
    <row r="14" spans="1:7" x14ac:dyDescent="0.55000000000000004">
      <c r="A14" s="70">
        <v>11</v>
      </c>
      <c r="B14" s="60">
        <v>60</v>
      </c>
      <c r="C14" s="23">
        <v>0.36504994286273373</v>
      </c>
      <c r="D14" s="60">
        <v>34</v>
      </c>
      <c r="E14" s="23">
        <v>0.31715625464243929</v>
      </c>
      <c r="F14" s="50">
        <v>24</v>
      </c>
      <c r="G14" s="24">
        <v>3.0579225798428127E-2</v>
      </c>
    </row>
    <row r="15" spans="1:7" x14ac:dyDescent="0.55000000000000004">
      <c r="A15" s="52">
        <v>12</v>
      </c>
      <c r="B15" s="61">
        <v>97</v>
      </c>
      <c r="C15" s="63">
        <v>0.79024332634286698</v>
      </c>
      <c r="D15" s="61">
        <v>79</v>
      </c>
      <c r="E15" s="63">
        <v>0.74206567848567029</v>
      </c>
      <c r="F15" s="53">
        <v>76</v>
      </c>
      <c r="G15" s="54">
        <v>0.72414535662579538</v>
      </c>
    </row>
    <row r="16" spans="1:7" x14ac:dyDescent="0.55000000000000004">
      <c r="A16" s="74" t="s">
        <v>78</v>
      </c>
      <c r="B16" s="71" t="s">
        <v>64</v>
      </c>
      <c r="C16" s="66"/>
      <c r="D16" s="71" t="s">
        <v>65</v>
      </c>
      <c r="E16" s="66"/>
      <c r="F16" s="55" t="s">
        <v>66</v>
      </c>
      <c r="G16" s="56"/>
    </row>
    <row r="17" spans="1:7" x14ac:dyDescent="0.55000000000000004">
      <c r="A17" s="75"/>
      <c r="B17" s="72"/>
      <c r="C17" s="67"/>
      <c r="D17" s="72"/>
      <c r="E17" s="67"/>
      <c r="F17" s="29"/>
      <c r="G17" s="29"/>
    </row>
    <row r="18" spans="1:7" x14ac:dyDescent="0.55000000000000004">
      <c r="A18" s="76" t="s">
        <v>67</v>
      </c>
      <c r="B18" s="73" t="s">
        <v>68</v>
      </c>
      <c r="C18" s="68"/>
      <c r="D18" s="73" t="s">
        <v>69</v>
      </c>
      <c r="E18" s="68"/>
      <c r="F18" s="57" t="s">
        <v>70</v>
      </c>
      <c r="G18" s="29"/>
    </row>
  </sheetData>
  <mergeCells count="4">
    <mergeCell ref="B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8AE8-4B7E-4AE1-BB29-7F9D3605FAB9}">
  <sheetPr>
    <pageSetUpPr fitToPage="1"/>
  </sheetPr>
  <dimension ref="A1:AI57"/>
  <sheetViews>
    <sheetView topLeftCell="A5"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9" max="12" width="8.83984375" style="30"/>
    <col min="13" max="13" width="11.68359375" style="14" bestFit="1" customWidth="1"/>
    <col min="14" max="16384" width="8.83984375" style="30"/>
  </cols>
  <sheetData>
    <row r="1" spans="1:35" x14ac:dyDescent="0.55000000000000004">
      <c r="B1" s="45" t="s">
        <v>56</v>
      </c>
    </row>
    <row r="2" spans="1:35" x14ac:dyDescent="0.55000000000000004"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</row>
    <row r="3" spans="1:35" x14ac:dyDescent="0.55000000000000004">
      <c r="B3" s="33" t="s">
        <v>54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s="30" t="s">
        <v>49</v>
      </c>
      <c r="M3" s="14" t="s">
        <v>50</v>
      </c>
      <c r="N3" s="30" t="s">
        <v>53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x14ac:dyDescent="0.55000000000000004">
      <c r="A4" s="106" t="s">
        <v>37</v>
      </c>
      <c r="B4" s="33">
        <v>46</v>
      </c>
      <c r="C4" s="33">
        <f>B4+0.1</f>
        <v>46.1</v>
      </c>
      <c r="D4" s="38">
        <f>LOG10(C4)</f>
        <v>1.6637009253896482</v>
      </c>
      <c r="E4" s="32">
        <v>37</v>
      </c>
      <c r="F4" s="32">
        <v>177</v>
      </c>
      <c r="G4" s="32">
        <v>70.599999999999994</v>
      </c>
      <c r="H4" s="32">
        <v>0</v>
      </c>
      <c r="I4" s="30" t="s">
        <v>39</v>
      </c>
      <c r="J4" s="46">
        <v>1</v>
      </c>
      <c r="K4" s="30">
        <v>46</v>
      </c>
      <c r="L4" s="30">
        <f>K4+0.1</f>
        <v>46.1</v>
      </c>
      <c r="M4" s="14">
        <f>LOG10(L4)</f>
        <v>1.6637009253896482</v>
      </c>
      <c r="N4" s="21">
        <f>(M4-1.8)/0.17</f>
        <v>-0.80175926241383433</v>
      </c>
    </row>
    <row r="5" spans="1:35" x14ac:dyDescent="0.55000000000000004">
      <c r="A5" s="106"/>
      <c r="B5" s="33">
        <v>56</v>
      </c>
      <c r="C5" s="33">
        <f t="shared" ref="C5:C54" si="0">B5+0.1</f>
        <v>56.1</v>
      </c>
      <c r="D5" s="38">
        <f t="shared" ref="D5:D54" si="1">LOG10(C5)</f>
        <v>1.7489628612561614</v>
      </c>
      <c r="E5" s="32">
        <v>61</v>
      </c>
      <c r="F5" s="32">
        <v>168</v>
      </c>
      <c r="G5" s="32">
        <v>63.2</v>
      </c>
      <c r="H5" s="32">
        <v>1</v>
      </c>
      <c r="J5" s="46">
        <v>2</v>
      </c>
      <c r="K5" s="30">
        <v>62</v>
      </c>
      <c r="L5" s="30">
        <f t="shared" ref="L5:L15" si="2">K5+0.1</f>
        <v>62.1</v>
      </c>
      <c r="M5" s="14">
        <f t="shared" ref="M5:M15" si="3">LOG10(L5)</f>
        <v>1.7930916001765802</v>
      </c>
      <c r="N5" s="21">
        <f t="shared" ref="N5:N15" si="4">(M5-1.8)/0.17</f>
        <v>-4.0637646020116713E-2</v>
      </c>
    </row>
    <row r="6" spans="1:35" x14ac:dyDescent="0.55000000000000004">
      <c r="A6" s="106"/>
      <c r="B6" s="33">
        <v>67</v>
      </c>
      <c r="C6" s="33">
        <f t="shared" si="0"/>
        <v>67.099999999999994</v>
      </c>
      <c r="D6" s="38">
        <f t="shared" si="1"/>
        <v>1.8267225201689921</v>
      </c>
      <c r="E6" s="32">
        <v>60</v>
      </c>
      <c r="F6" s="32">
        <v>163</v>
      </c>
      <c r="G6" s="32">
        <v>76.599999999999994</v>
      </c>
      <c r="H6" s="32">
        <v>1</v>
      </c>
      <c r="J6" s="46">
        <v>3</v>
      </c>
      <c r="K6" s="30">
        <v>55</v>
      </c>
      <c r="L6" s="30">
        <f t="shared" si="2"/>
        <v>55.1</v>
      </c>
      <c r="M6" s="14">
        <f t="shared" si="3"/>
        <v>1.7411515988517852</v>
      </c>
      <c r="N6" s="21">
        <f t="shared" si="4"/>
        <v>-0.34616706557773458</v>
      </c>
    </row>
    <row r="7" spans="1:35" x14ac:dyDescent="0.55000000000000004">
      <c r="A7" s="106"/>
      <c r="B7" s="33">
        <v>15</v>
      </c>
      <c r="C7" s="33">
        <f t="shared" si="0"/>
        <v>15.1</v>
      </c>
      <c r="D7" s="38">
        <f t="shared" si="1"/>
        <v>1.1789769472931695</v>
      </c>
      <c r="E7" s="32">
        <v>44</v>
      </c>
      <c r="F7" s="32">
        <v>178</v>
      </c>
      <c r="G7" s="32">
        <v>56.5</v>
      </c>
      <c r="H7" s="32">
        <v>0</v>
      </c>
      <c r="J7" s="46">
        <v>4</v>
      </c>
      <c r="K7" s="30">
        <v>65</v>
      </c>
      <c r="L7" s="30">
        <f t="shared" si="2"/>
        <v>65.099999999999994</v>
      </c>
      <c r="M7" s="14">
        <f t="shared" si="3"/>
        <v>1.8135809885681919</v>
      </c>
      <c r="N7" s="21">
        <f t="shared" si="4"/>
        <v>7.988816804818763E-2</v>
      </c>
    </row>
    <row r="8" spans="1:35" x14ac:dyDescent="0.55000000000000004">
      <c r="A8" s="106"/>
      <c r="B8" s="33">
        <v>48</v>
      </c>
      <c r="C8" s="33">
        <f t="shared" si="0"/>
        <v>48.1</v>
      </c>
      <c r="D8" s="38">
        <f t="shared" si="1"/>
        <v>1.6821450763738317</v>
      </c>
      <c r="E8" s="32">
        <v>50</v>
      </c>
      <c r="F8" s="32">
        <v>154</v>
      </c>
      <c r="G8" s="32">
        <v>83.8</v>
      </c>
      <c r="H8" s="32">
        <v>1</v>
      </c>
      <c r="J8" s="46">
        <v>5</v>
      </c>
      <c r="K8" s="30">
        <v>82</v>
      </c>
      <c r="L8" s="30">
        <f t="shared" si="2"/>
        <v>82.1</v>
      </c>
      <c r="M8" s="14">
        <f t="shared" si="3"/>
        <v>1.9143431571194407</v>
      </c>
      <c r="N8" s="21">
        <f t="shared" si="4"/>
        <v>0.67260680658494498</v>
      </c>
    </row>
    <row r="9" spans="1:35" x14ac:dyDescent="0.55000000000000004">
      <c r="A9" s="106"/>
      <c r="B9" s="33">
        <v>69</v>
      </c>
      <c r="C9" s="33">
        <f t="shared" si="0"/>
        <v>69.099999999999994</v>
      </c>
      <c r="D9" s="38">
        <f t="shared" si="1"/>
        <v>1.8394780473741983</v>
      </c>
      <c r="E9" s="32">
        <v>62</v>
      </c>
      <c r="F9" s="32">
        <v>170</v>
      </c>
      <c r="G9" s="32">
        <v>83.4</v>
      </c>
      <c r="H9" s="32">
        <v>0</v>
      </c>
      <c r="J9" s="46">
        <v>6</v>
      </c>
      <c r="K9" s="30">
        <v>32</v>
      </c>
      <c r="L9" s="30">
        <f t="shared" si="2"/>
        <v>32.1</v>
      </c>
      <c r="M9" s="14">
        <f t="shared" si="3"/>
        <v>1.5065050324048721</v>
      </c>
      <c r="N9" s="21">
        <f t="shared" si="4"/>
        <v>-1.7264409858536938</v>
      </c>
    </row>
    <row r="10" spans="1:35" x14ac:dyDescent="0.55000000000000004">
      <c r="A10" s="106"/>
      <c r="B10" s="33">
        <v>62</v>
      </c>
      <c r="C10" s="33">
        <f t="shared" si="0"/>
        <v>62.1</v>
      </c>
      <c r="D10" s="38">
        <f t="shared" si="1"/>
        <v>1.7930916001765802</v>
      </c>
      <c r="E10" s="32">
        <v>32</v>
      </c>
      <c r="F10" s="32">
        <v>171</v>
      </c>
      <c r="G10" s="32">
        <v>58.4</v>
      </c>
      <c r="H10" s="32">
        <v>1</v>
      </c>
      <c r="J10" s="46">
        <v>7</v>
      </c>
      <c r="K10" s="30">
        <v>62</v>
      </c>
      <c r="L10" s="30">
        <f t="shared" si="2"/>
        <v>62.1</v>
      </c>
      <c r="M10" s="14">
        <f t="shared" si="3"/>
        <v>1.7930916001765802</v>
      </c>
      <c r="N10" s="21">
        <f t="shared" si="4"/>
        <v>-4.0637646020116713E-2</v>
      </c>
    </row>
    <row r="11" spans="1:35" x14ac:dyDescent="0.55000000000000004">
      <c r="A11" s="106"/>
      <c r="B11" s="33">
        <v>51</v>
      </c>
      <c r="C11" s="33">
        <f t="shared" si="0"/>
        <v>51.1</v>
      </c>
      <c r="D11" s="38">
        <f t="shared" si="1"/>
        <v>1.7084209001347128</v>
      </c>
      <c r="E11" s="32">
        <v>55</v>
      </c>
      <c r="F11" s="32">
        <v>161</v>
      </c>
      <c r="G11" s="32">
        <v>66.2</v>
      </c>
      <c r="H11" s="32">
        <v>1</v>
      </c>
      <c r="J11" s="46">
        <v>8</v>
      </c>
      <c r="K11" s="30">
        <v>56</v>
      </c>
      <c r="L11" s="30">
        <f t="shared" si="2"/>
        <v>56.1</v>
      </c>
      <c r="M11" s="14">
        <f t="shared" si="3"/>
        <v>1.7489628612561614</v>
      </c>
      <c r="N11" s="21">
        <f t="shared" si="4"/>
        <v>-0.30021846319905082</v>
      </c>
    </row>
    <row r="12" spans="1:35" x14ac:dyDescent="0.55000000000000004">
      <c r="A12" s="106"/>
      <c r="B12" s="33">
        <v>46</v>
      </c>
      <c r="C12" s="33">
        <f t="shared" si="0"/>
        <v>46.1</v>
      </c>
      <c r="D12" s="38">
        <f t="shared" si="1"/>
        <v>1.6637009253896482</v>
      </c>
      <c r="E12" s="32">
        <v>48</v>
      </c>
      <c r="F12" s="32">
        <v>182</v>
      </c>
      <c r="G12" s="32">
        <v>73.900000000000006</v>
      </c>
      <c r="H12" s="32">
        <v>0</v>
      </c>
      <c r="J12" s="46">
        <v>9</v>
      </c>
      <c r="K12" s="30">
        <v>48</v>
      </c>
      <c r="L12" s="30">
        <f t="shared" si="2"/>
        <v>48.1</v>
      </c>
      <c r="M12" s="14">
        <f t="shared" si="3"/>
        <v>1.6821450763738317</v>
      </c>
      <c r="N12" s="21">
        <f t="shared" si="4"/>
        <v>-0.69326425662451963</v>
      </c>
    </row>
    <row r="13" spans="1:35" x14ac:dyDescent="0.55000000000000004">
      <c r="A13" s="106"/>
      <c r="B13" s="33">
        <v>64</v>
      </c>
      <c r="C13" s="33">
        <f t="shared" si="0"/>
        <v>64.099999999999994</v>
      </c>
      <c r="D13" s="38">
        <f t="shared" si="1"/>
        <v>1.8068580295188175</v>
      </c>
      <c r="E13" s="32">
        <v>31</v>
      </c>
      <c r="F13" s="32">
        <v>172</v>
      </c>
      <c r="G13" s="32">
        <v>116.7</v>
      </c>
      <c r="H13" s="32">
        <v>1</v>
      </c>
      <c r="J13" s="48">
        <v>10</v>
      </c>
      <c r="K13" s="30">
        <v>0</v>
      </c>
      <c r="L13" s="30">
        <f t="shared" si="2"/>
        <v>0.1</v>
      </c>
      <c r="M13" s="14">
        <f t="shared" si="3"/>
        <v>-1</v>
      </c>
      <c r="N13" s="43">
        <f t="shared" si="4"/>
        <v>-16.470588235294116</v>
      </c>
    </row>
    <row r="14" spans="1:35" x14ac:dyDescent="0.55000000000000004">
      <c r="A14" s="106"/>
      <c r="B14" s="33">
        <v>79</v>
      </c>
      <c r="C14" s="33">
        <f t="shared" si="0"/>
        <v>79.099999999999994</v>
      </c>
      <c r="D14" s="38">
        <f t="shared" si="1"/>
        <v>1.8981764834976764</v>
      </c>
      <c r="E14" s="32">
        <v>42</v>
      </c>
      <c r="F14" s="32">
        <v>167</v>
      </c>
      <c r="G14" s="32">
        <v>68.900000000000006</v>
      </c>
      <c r="H14" s="32">
        <v>1</v>
      </c>
      <c r="J14" s="46">
        <v>11</v>
      </c>
      <c r="K14" s="30">
        <v>51</v>
      </c>
      <c r="L14" s="30">
        <f t="shared" si="2"/>
        <v>51.1</v>
      </c>
      <c r="M14" s="14">
        <f t="shared" si="3"/>
        <v>1.7084209001347128</v>
      </c>
      <c r="N14" s="21">
        <f t="shared" si="4"/>
        <v>-0.53870058744286597</v>
      </c>
    </row>
    <row r="15" spans="1:35" x14ac:dyDescent="0.55000000000000004">
      <c r="A15" s="106"/>
      <c r="B15" s="34"/>
      <c r="D15" s="38"/>
      <c r="H15" s="32"/>
      <c r="J15" s="46">
        <v>12</v>
      </c>
      <c r="K15" s="30">
        <v>63</v>
      </c>
      <c r="L15" s="30">
        <f t="shared" si="2"/>
        <v>63.1</v>
      </c>
      <c r="M15" s="14">
        <f t="shared" si="3"/>
        <v>1.8000293592441343</v>
      </c>
      <c r="N15" s="21">
        <f t="shared" si="4"/>
        <v>1.7270143608397016E-4</v>
      </c>
    </row>
    <row r="16" spans="1:35" x14ac:dyDescent="0.55000000000000004">
      <c r="A16" s="106"/>
      <c r="B16" s="34"/>
      <c r="D16" s="38"/>
      <c r="H16" s="32"/>
      <c r="K16" s="25">
        <f>AVERAGE(K4:K15)</f>
        <v>51.833333333333336</v>
      </c>
      <c r="L16" s="30" t="s">
        <v>45</v>
      </c>
    </row>
    <row r="17" spans="1:14" x14ac:dyDescent="0.55000000000000004">
      <c r="A17" s="106"/>
      <c r="B17" s="34"/>
      <c r="D17" s="38"/>
      <c r="H17" s="32"/>
      <c r="K17" s="25">
        <f>_xlfn.STDEV.S(K4:K15)</f>
        <v>20.386418533083752</v>
      </c>
      <c r="L17" s="30" t="s">
        <v>46</v>
      </c>
    </row>
    <row r="18" spans="1:14" x14ac:dyDescent="0.55000000000000004">
      <c r="A18" s="106"/>
      <c r="B18" s="34"/>
      <c r="D18" s="38"/>
      <c r="H18" s="32"/>
      <c r="M18" s="14">
        <v>1.8</v>
      </c>
      <c r="N18" s="30" t="s">
        <v>51</v>
      </c>
    </row>
    <row r="19" spans="1:14" x14ac:dyDescent="0.55000000000000004">
      <c r="A19" s="106"/>
      <c r="B19" s="34"/>
      <c r="D19" s="38"/>
      <c r="H19" s="32"/>
      <c r="M19" s="14">
        <v>0.17</v>
      </c>
      <c r="N19" s="30" t="s">
        <v>52</v>
      </c>
    </row>
    <row r="20" spans="1:14" x14ac:dyDescent="0.55000000000000004">
      <c r="A20" s="106"/>
      <c r="B20" s="34"/>
      <c r="D20" s="38"/>
      <c r="H20" s="32"/>
    </row>
    <row r="21" spans="1:14" x14ac:dyDescent="0.55000000000000004">
      <c r="A21" s="106"/>
      <c r="B21" s="34"/>
      <c r="D21" s="38"/>
      <c r="H21" s="32"/>
    </row>
    <row r="22" spans="1:14" x14ac:dyDescent="0.55000000000000004">
      <c r="A22" s="106"/>
      <c r="B22" s="34"/>
      <c r="D22" s="38"/>
      <c r="H22" s="32"/>
    </row>
    <row r="23" spans="1:14" x14ac:dyDescent="0.55000000000000004">
      <c r="A23" s="106"/>
      <c r="B23" s="34"/>
      <c r="D23" s="38"/>
      <c r="H23" s="32"/>
    </row>
    <row r="24" spans="1:14" x14ac:dyDescent="0.55000000000000004">
      <c r="A24" s="106"/>
      <c r="B24" s="34"/>
      <c r="D24" s="38"/>
      <c r="H24" s="32"/>
    </row>
    <row r="25" spans="1:14" x14ac:dyDescent="0.55000000000000004">
      <c r="A25" s="106"/>
      <c r="B25" s="35"/>
      <c r="D25" s="38"/>
      <c r="H25" s="32"/>
    </row>
    <row r="26" spans="1:14" x14ac:dyDescent="0.55000000000000004">
      <c r="A26" s="106"/>
      <c r="B26" s="35"/>
      <c r="D26" s="38"/>
      <c r="H26" s="32"/>
    </row>
    <row r="27" spans="1:14" x14ac:dyDescent="0.55000000000000004">
      <c r="A27" s="106"/>
      <c r="B27" s="35"/>
      <c r="D27" s="38"/>
      <c r="H27" s="32"/>
    </row>
    <row r="28" spans="1:14" x14ac:dyDescent="0.55000000000000004">
      <c r="A28" s="106"/>
      <c r="B28" s="35"/>
      <c r="D28" s="38"/>
      <c r="H28" s="32"/>
    </row>
    <row r="29" spans="1:14" x14ac:dyDescent="0.55000000000000004">
      <c r="A29" s="106"/>
      <c r="B29" s="35"/>
      <c r="D29" s="38"/>
      <c r="H29" s="32"/>
    </row>
    <row r="30" spans="1:14" x14ac:dyDescent="0.55000000000000004">
      <c r="A30" s="106"/>
      <c r="B30" s="35"/>
      <c r="D30" s="38"/>
      <c r="H30" s="32"/>
    </row>
    <row r="31" spans="1:14" x14ac:dyDescent="0.55000000000000004">
      <c r="A31" s="106"/>
      <c r="B31" s="35"/>
      <c r="D31" s="38"/>
      <c r="H31" s="32"/>
    </row>
    <row r="32" spans="1:14" x14ac:dyDescent="0.55000000000000004">
      <c r="A32" s="106"/>
      <c r="B32" s="35"/>
      <c r="D32" s="38"/>
      <c r="H32" s="32"/>
    </row>
    <row r="33" spans="1:29" x14ac:dyDescent="0.55000000000000004">
      <c r="A33" s="106"/>
      <c r="B33" s="35"/>
      <c r="D33" s="38"/>
      <c r="H33" s="32"/>
    </row>
    <row r="34" spans="1:29" x14ac:dyDescent="0.55000000000000004">
      <c r="A34" s="106"/>
      <c r="B34" s="35"/>
      <c r="D34" s="38"/>
      <c r="H34" s="32"/>
    </row>
    <row r="35" spans="1:29" x14ac:dyDescent="0.55000000000000004">
      <c r="A35" s="106" t="s">
        <v>40</v>
      </c>
      <c r="B35" s="31">
        <v>68</v>
      </c>
      <c r="C35" s="33">
        <f t="shared" si="0"/>
        <v>68.099999999999994</v>
      </c>
      <c r="D35" s="38">
        <f t="shared" si="1"/>
        <v>1.8331471119127851</v>
      </c>
      <c r="E35" s="33">
        <v>23</v>
      </c>
      <c r="F35" s="33">
        <v>185</v>
      </c>
      <c r="G35" s="33">
        <v>93.75</v>
      </c>
      <c r="H35" s="33"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1">
        <v>79</v>
      </c>
      <c r="C36" s="33">
        <f t="shared" si="0"/>
        <v>79.099999999999994</v>
      </c>
      <c r="D36" s="38">
        <f t="shared" si="1"/>
        <v>1.8981764834976764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1">
        <v>81</v>
      </c>
      <c r="C37" s="33">
        <f t="shared" si="0"/>
        <v>81.099999999999994</v>
      </c>
      <c r="D37" s="38">
        <f t="shared" si="1"/>
        <v>1.909020854211156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1">
        <v>49</v>
      </c>
      <c r="C38" s="33">
        <f t="shared" si="0"/>
        <v>49.1</v>
      </c>
      <c r="D38" s="38">
        <f t="shared" si="1"/>
        <v>1.6910814921229684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1">
        <v>100</v>
      </c>
      <c r="C39" s="33">
        <f t="shared" si="0"/>
        <v>100.1</v>
      </c>
      <c r="D39" s="38">
        <f t="shared" si="1"/>
        <v>2.0004340774793188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1">
        <v>27</v>
      </c>
      <c r="C40" s="33">
        <f t="shared" si="0"/>
        <v>27.1</v>
      </c>
      <c r="D40" s="38">
        <f t="shared" si="1"/>
        <v>1.4329692908744058</v>
      </c>
      <c r="E40" s="33">
        <v>22</v>
      </c>
      <c r="F40" s="33">
        <v>192</v>
      </c>
      <c r="G40" s="33">
        <v>97.3</v>
      </c>
      <c r="H40" s="33">
        <v>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>
        <v>92</v>
      </c>
      <c r="V40" s="31">
        <v>82</v>
      </c>
      <c r="W40" s="31">
        <v>89</v>
      </c>
      <c r="X40" s="31">
        <v>63</v>
      </c>
      <c r="Y40" s="31">
        <v>48</v>
      </c>
      <c r="Z40" s="31">
        <v>90</v>
      </c>
      <c r="AA40" s="31">
        <v>90</v>
      </c>
      <c r="AB40" s="31">
        <v>67</v>
      </c>
      <c r="AC40" s="31">
        <v>57</v>
      </c>
    </row>
    <row r="41" spans="1:29" x14ac:dyDescent="0.55000000000000004">
      <c r="A41" s="106"/>
      <c r="B41" s="31">
        <v>55</v>
      </c>
      <c r="C41" s="33">
        <f t="shared" si="0"/>
        <v>55.1</v>
      </c>
      <c r="D41" s="38">
        <f t="shared" si="1"/>
        <v>1.7411515988517852</v>
      </c>
      <c r="E41" s="33">
        <v>21</v>
      </c>
      <c r="F41" s="33">
        <v>189</v>
      </c>
      <c r="G41" s="33">
        <v>85.9</v>
      </c>
      <c r="H41" s="33">
        <v>0</v>
      </c>
    </row>
    <row r="42" spans="1:29" x14ac:dyDescent="0.55000000000000004">
      <c r="A42" s="106"/>
      <c r="B42" s="31">
        <v>74</v>
      </c>
      <c r="C42" s="33">
        <f t="shared" si="0"/>
        <v>74.099999999999994</v>
      </c>
      <c r="D42" s="38">
        <f t="shared" si="1"/>
        <v>1.8698182079793282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1">
        <v>100</v>
      </c>
      <c r="C43" s="33">
        <f t="shared" si="0"/>
        <v>100.1</v>
      </c>
      <c r="D43" s="38">
        <f t="shared" si="1"/>
        <v>2.0004340774793188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1">
        <v>85</v>
      </c>
      <c r="C44" s="33">
        <f t="shared" si="0"/>
        <v>85.1</v>
      </c>
      <c r="D44" s="38">
        <f t="shared" si="1"/>
        <v>1.9299295600845878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1">
        <v>100</v>
      </c>
      <c r="C45" s="33">
        <f t="shared" si="0"/>
        <v>100.1</v>
      </c>
      <c r="D45" s="38">
        <f t="shared" si="1"/>
        <v>2.0004340774793188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1">
        <v>92</v>
      </c>
      <c r="C46" s="33">
        <f t="shared" si="0"/>
        <v>92.1</v>
      </c>
      <c r="D46" s="38">
        <f t="shared" si="1"/>
        <v>1.9642596301968489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1">
        <v>82</v>
      </c>
      <c r="C47" s="33">
        <f t="shared" si="0"/>
        <v>82.1</v>
      </c>
      <c r="D47" s="38">
        <f t="shared" si="1"/>
        <v>1.9143431571194407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1">
        <v>89</v>
      </c>
      <c r="C48" s="33">
        <f t="shared" si="0"/>
        <v>89.1</v>
      </c>
      <c r="D48" s="38">
        <f t="shared" si="1"/>
        <v>1.9498777040368747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1">
        <v>63</v>
      </c>
      <c r="C49" s="33">
        <f t="shared" si="0"/>
        <v>63.1</v>
      </c>
      <c r="D49" s="38">
        <f t="shared" si="1"/>
        <v>1.8000293592441343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1">
        <v>48</v>
      </c>
      <c r="C50" s="33">
        <f t="shared" si="0"/>
        <v>48.1</v>
      </c>
      <c r="D50" s="38">
        <f t="shared" si="1"/>
        <v>1.6821450763738317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1">
        <v>90</v>
      </c>
      <c r="C51" s="33">
        <f t="shared" si="0"/>
        <v>90.1</v>
      </c>
      <c r="D51" s="38">
        <f t="shared" si="1"/>
        <v>1.954724790979063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1">
        <v>90</v>
      </c>
      <c r="C52" s="33">
        <f t="shared" si="0"/>
        <v>90.1</v>
      </c>
      <c r="D52" s="38">
        <f t="shared" si="1"/>
        <v>1.954724790979063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1">
        <v>67</v>
      </c>
      <c r="C53" s="33">
        <f t="shared" si="0"/>
        <v>67.099999999999994</v>
      </c>
      <c r="D53" s="38">
        <f t="shared" si="1"/>
        <v>1.8267225201689921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1">
        <v>57</v>
      </c>
      <c r="C54" s="33">
        <f t="shared" si="0"/>
        <v>57.1</v>
      </c>
      <c r="D54" s="38">
        <f t="shared" si="1"/>
        <v>1.7566361082458481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41" t="s">
        <v>45</v>
      </c>
      <c r="B55" s="40">
        <f>AVERAGE(B4:B54)</f>
        <v>67.709677419354833</v>
      </c>
      <c r="C55" s="40">
        <f t="shared" ref="C55:G55" si="5">AVERAGE(C4:C54)</f>
        <v>67.809677419354813</v>
      </c>
      <c r="D55" s="40">
        <f t="shared" si="5"/>
        <v>1.8038804608351673</v>
      </c>
      <c r="E55" s="40">
        <f t="shared" si="5"/>
        <v>42.838709677419352</v>
      </c>
      <c r="F55" s="40">
        <f t="shared" si="5"/>
        <v>176.83870967741936</v>
      </c>
      <c r="G55" s="40">
        <f t="shared" si="5"/>
        <v>78.641935483870967</v>
      </c>
      <c r="H55" s="40">
        <f>AVERAGE(H4:H54)</f>
        <v>0.22580645161290322</v>
      </c>
      <c r="M55" s="12"/>
    </row>
    <row r="56" spans="1:13" x14ac:dyDescent="0.55000000000000004">
      <c r="A56" s="33" t="s">
        <v>46</v>
      </c>
      <c r="B56" s="38">
        <f>_xlfn.STDEV.S(B4:B54)</f>
        <v>21.141103011885154</v>
      </c>
      <c r="C56" s="38">
        <f t="shared" ref="C56:G56" si="6">_xlfn.STDEV.S(C4:C54)</f>
        <v>21.141103011885267</v>
      </c>
      <c r="D56" s="38">
        <f t="shared" si="6"/>
        <v>0.17330765395673936</v>
      </c>
      <c r="E56" s="38">
        <f t="shared" si="6"/>
        <v>16.625475981544206</v>
      </c>
      <c r="F56" s="38">
        <f t="shared" si="6"/>
        <v>9.1582268086988261</v>
      </c>
      <c r="G56" s="38">
        <f t="shared" si="6"/>
        <v>14.742388413314577</v>
      </c>
      <c r="H56" s="38"/>
    </row>
    <row r="57" spans="1:13" x14ac:dyDescent="0.55000000000000004">
      <c r="A57" s="33" t="s">
        <v>47</v>
      </c>
      <c r="B57" s="33">
        <f>MEDIAN(B4:B54)</f>
        <v>67</v>
      </c>
      <c r="C57" s="33">
        <f t="shared" ref="C57:G57" si="7">MEDIAN(C4:C54)</f>
        <v>67.099999999999994</v>
      </c>
      <c r="D57" s="38">
        <f t="shared" si="7"/>
        <v>1.8267225201689921</v>
      </c>
      <c r="E57" s="33">
        <f t="shared" si="7"/>
        <v>48</v>
      </c>
      <c r="F57" s="33">
        <f t="shared" si="7"/>
        <v>177</v>
      </c>
      <c r="G57" s="33">
        <f t="shared" si="7"/>
        <v>74.400000000000006</v>
      </c>
    </row>
  </sheetData>
  <mergeCells count="4">
    <mergeCell ref="B2:H2"/>
    <mergeCell ref="A4:A14"/>
    <mergeCell ref="A15:A34"/>
    <mergeCell ref="A35:A54"/>
  </mergeCells>
  <pageMargins left="0.7" right="0.7" top="0.75" bottom="0.75" header="0.3" footer="0.3"/>
  <pageSetup paperSize="9" scale="3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0FA5-331E-4CED-AF3D-A3DD4585DEE6}">
  <sheetPr>
    <pageSetUpPr fitToPage="1"/>
  </sheetPr>
  <dimension ref="A1:AC57"/>
  <sheetViews>
    <sheetView topLeftCell="A5"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9" max="12" width="8.83984375" style="30"/>
    <col min="13" max="13" width="11.68359375" style="14" bestFit="1" customWidth="1"/>
    <col min="14" max="16384" width="8.83984375" style="30"/>
  </cols>
  <sheetData>
    <row r="1" spans="1:14" x14ac:dyDescent="0.55000000000000004">
      <c r="B1" s="45" t="s">
        <v>56</v>
      </c>
    </row>
    <row r="2" spans="1:14" x14ac:dyDescent="0.55000000000000004"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</row>
    <row r="3" spans="1:14" x14ac:dyDescent="0.55000000000000004">
      <c r="B3" s="33" t="s">
        <v>58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s="30" t="s">
        <v>49</v>
      </c>
      <c r="M3" s="14" t="s">
        <v>50</v>
      </c>
      <c r="N3" s="30" t="s">
        <v>53</v>
      </c>
    </row>
    <row r="4" spans="1:14" x14ac:dyDescent="0.55000000000000004">
      <c r="A4" s="106" t="s">
        <v>37</v>
      </c>
      <c r="B4" s="30">
        <v>41</v>
      </c>
      <c r="C4" s="33">
        <f>B4+0.1</f>
        <v>41.1</v>
      </c>
      <c r="D4" s="38">
        <f>LOG10(C4)</f>
        <v>1.6138418218760693</v>
      </c>
      <c r="E4" s="32">
        <v>37</v>
      </c>
      <c r="F4" s="32">
        <v>177</v>
      </c>
      <c r="G4" s="32">
        <v>70.599999999999994</v>
      </c>
      <c r="H4" s="32">
        <v>0</v>
      </c>
      <c r="I4" s="30" t="s">
        <v>39</v>
      </c>
      <c r="J4" s="32">
        <v>1</v>
      </c>
      <c r="K4" s="30">
        <v>44</v>
      </c>
      <c r="L4" s="30">
        <f>K4+0.1</f>
        <v>44.1</v>
      </c>
      <c r="M4" s="14">
        <f>LOG10(L4)</f>
        <v>1.6444385894678386</v>
      </c>
      <c r="N4" s="21">
        <f>(M4-1.64)/0.31</f>
        <v>1.4318030541415177E-2</v>
      </c>
    </row>
    <row r="5" spans="1:14" x14ac:dyDescent="0.55000000000000004">
      <c r="A5" s="106"/>
      <c r="B5" s="30">
        <v>54</v>
      </c>
      <c r="C5" s="33">
        <f t="shared" ref="C5:C54" si="0">B5+0.1</f>
        <v>54.1</v>
      </c>
      <c r="D5" s="38">
        <f t="shared" ref="D5:D54" si="1">LOG10(C5)</f>
        <v>1.7331972651065695</v>
      </c>
      <c r="E5" s="32">
        <v>61</v>
      </c>
      <c r="F5" s="32">
        <v>168</v>
      </c>
      <c r="G5" s="32">
        <v>63.2</v>
      </c>
      <c r="H5" s="32">
        <v>1</v>
      </c>
      <c r="J5" s="47">
        <v>2</v>
      </c>
      <c r="K5" s="30">
        <v>0</v>
      </c>
      <c r="L5" s="30">
        <f t="shared" ref="L5:L15" si="2">K5+0.1</f>
        <v>0.1</v>
      </c>
      <c r="M5" s="14">
        <f t="shared" ref="M5:M15" si="3">LOG10(L5)</f>
        <v>-1</v>
      </c>
      <c r="N5" s="43">
        <f t="shared" ref="N5:N15" si="4">(M5-1.64)/0.31</f>
        <v>-8.5161290322580641</v>
      </c>
    </row>
    <row r="6" spans="1:14" x14ac:dyDescent="0.55000000000000004">
      <c r="A6" s="106"/>
      <c r="B6" s="30">
        <v>38</v>
      </c>
      <c r="C6" s="33">
        <f t="shared" si="0"/>
        <v>38.1</v>
      </c>
      <c r="D6" s="38">
        <f t="shared" si="1"/>
        <v>1.5809249756756194</v>
      </c>
      <c r="E6" s="32">
        <v>60</v>
      </c>
      <c r="F6" s="32">
        <v>163</v>
      </c>
      <c r="G6" s="32">
        <v>76.599999999999994</v>
      </c>
      <c r="H6" s="32">
        <v>1</v>
      </c>
      <c r="J6" s="32">
        <v>3</v>
      </c>
      <c r="K6" s="30">
        <v>63</v>
      </c>
      <c r="L6" s="30">
        <f t="shared" si="2"/>
        <v>63.1</v>
      </c>
      <c r="M6" s="14">
        <f t="shared" si="3"/>
        <v>1.8000293592441343</v>
      </c>
      <c r="N6" s="21">
        <f t="shared" si="4"/>
        <v>0.51622373949720779</v>
      </c>
    </row>
    <row r="7" spans="1:14" x14ac:dyDescent="0.55000000000000004">
      <c r="A7" s="106"/>
      <c r="B7" s="30">
        <v>16</v>
      </c>
      <c r="C7" s="33">
        <f t="shared" si="0"/>
        <v>16.100000000000001</v>
      </c>
      <c r="D7" s="38">
        <f t="shared" si="1"/>
        <v>1.2068258760318498</v>
      </c>
      <c r="E7" s="32">
        <v>44</v>
      </c>
      <c r="F7" s="32">
        <v>178</v>
      </c>
      <c r="G7" s="32">
        <v>56.5</v>
      </c>
      <c r="H7" s="32">
        <v>0</v>
      </c>
      <c r="J7" s="32">
        <v>4</v>
      </c>
      <c r="K7" s="30">
        <v>70</v>
      </c>
      <c r="L7" s="30">
        <f t="shared" si="2"/>
        <v>70.099999999999994</v>
      </c>
      <c r="M7" s="14">
        <f t="shared" si="3"/>
        <v>1.8457180179666586</v>
      </c>
      <c r="N7" s="21">
        <f t="shared" si="4"/>
        <v>0.66360650956986666</v>
      </c>
    </row>
    <row r="8" spans="1:14" x14ac:dyDescent="0.55000000000000004">
      <c r="A8" s="106"/>
      <c r="B8" s="30">
        <v>48</v>
      </c>
      <c r="C8" s="33">
        <f t="shared" si="0"/>
        <v>48.1</v>
      </c>
      <c r="D8" s="38">
        <f t="shared" si="1"/>
        <v>1.6821450763738317</v>
      </c>
      <c r="E8" s="32">
        <v>50</v>
      </c>
      <c r="F8" s="32">
        <v>154</v>
      </c>
      <c r="G8" s="32">
        <v>83.8</v>
      </c>
      <c r="H8" s="32">
        <v>1</v>
      </c>
      <c r="J8" s="32">
        <v>5</v>
      </c>
      <c r="K8" s="30">
        <v>46</v>
      </c>
      <c r="L8" s="30">
        <f t="shared" si="2"/>
        <v>46.1</v>
      </c>
      <c r="M8" s="14">
        <f t="shared" si="3"/>
        <v>1.6637009253896482</v>
      </c>
      <c r="N8" s="21">
        <f t="shared" si="4"/>
        <v>7.6454598031123547E-2</v>
      </c>
    </row>
    <row r="9" spans="1:14" x14ac:dyDescent="0.55000000000000004">
      <c r="A9" s="106"/>
      <c r="B9" s="30">
        <v>76</v>
      </c>
      <c r="C9" s="33">
        <f t="shared" si="0"/>
        <v>76.099999999999994</v>
      </c>
      <c r="D9" s="38">
        <f t="shared" si="1"/>
        <v>1.8813846567705728</v>
      </c>
      <c r="E9" s="32">
        <v>62</v>
      </c>
      <c r="F9" s="32">
        <v>170</v>
      </c>
      <c r="G9" s="32">
        <v>83.4</v>
      </c>
      <c r="H9" s="32">
        <v>0</v>
      </c>
      <c r="J9" s="32">
        <v>6</v>
      </c>
      <c r="K9" s="30">
        <v>69</v>
      </c>
      <c r="L9" s="30">
        <f t="shared" si="2"/>
        <v>69.099999999999994</v>
      </c>
      <c r="M9" s="14">
        <f t="shared" si="3"/>
        <v>1.8394780473741983</v>
      </c>
      <c r="N9" s="21">
        <f t="shared" si="4"/>
        <v>0.64347757217483348</v>
      </c>
    </row>
    <row r="10" spans="1:14" x14ac:dyDescent="0.55000000000000004">
      <c r="A10" s="106"/>
      <c r="B10" s="30">
        <v>64</v>
      </c>
      <c r="C10" s="33">
        <f t="shared" si="0"/>
        <v>64.099999999999994</v>
      </c>
      <c r="D10" s="38">
        <f t="shared" si="1"/>
        <v>1.8068580295188175</v>
      </c>
      <c r="E10" s="32">
        <v>32</v>
      </c>
      <c r="F10" s="32">
        <v>171</v>
      </c>
      <c r="G10" s="32">
        <v>58.4</v>
      </c>
      <c r="H10" s="32">
        <v>1</v>
      </c>
      <c r="J10" s="32">
        <v>7</v>
      </c>
      <c r="K10" s="30">
        <v>33</v>
      </c>
      <c r="L10" s="30">
        <f t="shared" si="2"/>
        <v>33.1</v>
      </c>
      <c r="M10" s="14">
        <f t="shared" si="3"/>
        <v>1.5198279937757189</v>
      </c>
      <c r="N10" s="21">
        <f t="shared" si="4"/>
        <v>-0.38765163298155175</v>
      </c>
    </row>
    <row r="11" spans="1:14" x14ac:dyDescent="0.55000000000000004">
      <c r="A11" s="106"/>
      <c r="B11" s="30">
        <v>56</v>
      </c>
      <c r="C11" s="33">
        <f t="shared" si="0"/>
        <v>56.1</v>
      </c>
      <c r="D11" s="38">
        <f t="shared" si="1"/>
        <v>1.7489628612561614</v>
      </c>
      <c r="E11" s="32">
        <v>55</v>
      </c>
      <c r="F11" s="32">
        <v>161</v>
      </c>
      <c r="G11" s="32">
        <v>66.2</v>
      </c>
      <c r="H11" s="32">
        <v>1</v>
      </c>
      <c r="J11" s="32">
        <v>8</v>
      </c>
      <c r="K11" s="30">
        <v>60</v>
      </c>
      <c r="L11" s="30">
        <f t="shared" si="2"/>
        <v>60.1</v>
      </c>
      <c r="M11" s="14">
        <f t="shared" si="3"/>
        <v>1.7788744720027396</v>
      </c>
      <c r="N11" s="21">
        <f t="shared" si="4"/>
        <v>0.44798216775077332</v>
      </c>
    </row>
    <row r="12" spans="1:14" x14ac:dyDescent="0.55000000000000004">
      <c r="A12" s="106"/>
      <c r="B12" s="30">
        <v>37</v>
      </c>
      <c r="C12" s="33">
        <f t="shared" si="0"/>
        <v>37.1</v>
      </c>
      <c r="D12" s="38">
        <f t="shared" si="1"/>
        <v>1.5693739096150459</v>
      </c>
      <c r="E12" s="32">
        <v>48</v>
      </c>
      <c r="F12" s="32">
        <v>182</v>
      </c>
      <c r="G12" s="32">
        <v>73.900000000000006</v>
      </c>
      <c r="H12" s="32">
        <v>0</v>
      </c>
      <c r="J12" s="32">
        <v>9</v>
      </c>
      <c r="K12" s="30">
        <v>48</v>
      </c>
      <c r="L12" s="30">
        <f t="shared" si="2"/>
        <v>48.1</v>
      </c>
      <c r="M12" s="14">
        <f t="shared" si="3"/>
        <v>1.6821450763738317</v>
      </c>
      <c r="N12" s="21">
        <f t="shared" si="4"/>
        <v>0.13595185927042516</v>
      </c>
    </row>
    <row r="13" spans="1:14" x14ac:dyDescent="0.55000000000000004">
      <c r="A13" s="106"/>
      <c r="B13" s="30">
        <v>52</v>
      </c>
      <c r="C13" s="33">
        <f t="shared" si="0"/>
        <v>52.1</v>
      </c>
      <c r="D13" s="38">
        <f t="shared" si="1"/>
        <v>1.7168377232995244</v>
      </c>
      <c r="E13" s="32">
        <v>31</v>
      </c>
      <c r="F13" s="32">
        <v>172</v>
      </c>
      <c r="G13" s="32">
        <v>116.7</v>
      </c>
      <c r="H13" s="32">
        <v>1</v>
      </c>
      <c r="J13" s="32">
        <v>10</v>
      </c>
      <c r="K13" s="30">
        <v>23</v>
      </c>
      <c r="L13" s="30">
        <f t="shared" si="2"/>
        <v>23.1</v>
      </c>
      <c r="M13" s="14">
        <f t="shared" si="3"/>
        <v>1.3636119798921444</v>
      </c>
      <c r="N13" s="21">
        <f t="shared" si="4"/>
        <v>-0.89157425841243698</v>
      </c>
    </row>
    <row r="14" spans="1:14" x14ac:dyDescent="0.55000000000000004">
      <c r="A14" s="106"/>
      <c r="B14" s="30">
        <v>70</v>
      </c>
      <c r="C14" s="33">
        <f t="shared" si="0"/>
        <v>70.099999999999994</v>
      </c>
      <c r="D14" s="38">
        <f t="shared" si="1"/>
        <v>1.8457180179666586</v>
      </c>
      <c r="E14" s="32">
        <v>42</v>
      </c>
      <c r="F14" s="32">
        <v>167</v>
      </c>
      <c r="G14" s="32">
        <v>68.900000000000006</v>
      </c>
      <c r="H14" s="32">
        <v>1</v>
      </c>
      <c r="J14" s="32">
        <v>11</v>
      </c>
      <c r="K14" s="30">
        <v>52</v>
      </c>
      <c r="L14" s="30">
        <f t="shared" si="2"/>
        <v>52.1</v>
      </c>
      <c r="M14" s="14">
        <f t="shared" si="3"/>
        <v>1.7168377232995244</v>
      </c>
      <c r="N14" s="21">
        <f t="shared" si="4"/>
        <v>0.24786362354685335</v>
      </c>
    </row>
    <row r="15" spans="1:14" x14ac:dyDescent="0.55000000000000004">
      <c r="A15" s="106"/>
      <c r="B15" s="34"/>
      <c r="D15" s="38"/>
      <c r="H15" s="32"/>
      <c r="J15" s="32">
        <v>12</v>
      </c>
      <c r="K15" s="30">
        <v>55</v>
      </c>
      <c r="L15" s="30">
        <f t="shared" si="2"/>
        <v>55.1</v>
      </c>
      <c r="M15" s="14">
        <f t="shared" si="3"/>
        <v>1.7411515988517852</v>
      </c>
      <c r="N15" s="21">
        <f t="shared" si="4"/>
        <v>0.32629548016704923</v>
      </c>
    </row>
    <row r="16" spans="1:14" x14ac:dyDescent="0.55000000000000004">
      <c r="A16" s="106"/>
      <c r="B16" s="34"/>
      <c r="D16" s="38"/>
      <c r="H16" s="32"/>
      <c r="K16" s="25">
        <f>AVERAGE(K4:K15)</f>
        <v>46.916666666666664</v>
      </c>
      <c r="L16" s="30" t="s">
        <v>45</v>
      </c>
    </row>
    <row r="17" spans="1:14" x14ac:dyDescent="0.55000000000000004">
      <c r="A17" s="106"/>
      <c r="B17" s="34"/>
      <c r="D17" s="38"/>
      <c r="H17" s="32"/>
      <c r="K17" s="25">
        <f>_xlfn.STDEV.S(K4:K15)</f>
        <v>20.268463337426599</v>
      </c>
      <c r="L17" s="30" t="s">
        <v>46</v>
      </c>
    </row>
    <row r="18" spans="1:14" x14ac:dyDescent="0.55000000000000004">
      <c r="A18" s="106"/>
      <c r="B18" s="34"/>
      <c r="D18" s="38"/>
      <c r="H18" s="32"/>
      <c r="M18" s="14">
        <v>1.64</v>
      </c>
      <c r="N18" s="30" t="s">
        <v>51</v>
      </c>
    </row>
    <row r="19" spans="1:14" x14ac:dyDescent="0.55000000000000004">
      <c r="A19" s="106"/>
      <c r="B19" s="34"/>
      <c r="D19" s="38"/>
      <c r="H19" s="32"/>
      <c r="M19" s="14">
        <v>0.31</v>
      </c>
      <c r="N19" s="30" t="s">
        <v>52</v>
      </c>
    </row>
    <row r="20" spans="1:14" x14ac:dyDescent="0.55000000000000004">
      <c r="A20" s="106"/>
      <c r="B20" s="34"/>
      <c r="D20" s="38"/>
      <c r="H20" s="32"/>
    </row>
    <row r="21" spans="1:14" x14ac:dyDescent="0.55000000000000004">
      <c r="A21" s="106"/>
      <c r="B21" s="34"/>
      <c r="D21" s="38"/>
      <c r="H21" s="32"/>
    </row>
    <row r="22" spans="1:14" x14ac:dyDescent="0.55000000000000004">
      <c r="A22" s="106"/>
      <c r="B22" s="34"/>
      <c r="D22" s="38"/>
      <c r="H22" s="32"/>
    </row>
    <row r="23" spans="1:14" x14ac:dyDescent="0.55000000000000004">
      <c r="A23" s="106"/>
      <c r="B23" s="34"/>
      <c r="D23" s="38"/>
      <c r="H23" s="32"/>
    </row>
    <row r="24" spans="1:14" x14ac:dyDescent="0.55000000000000004">
      <c r="A24" s="106"/>
      <c r="B24" s="34"/>
      <c r="D24" s="38"/>
      <c r="H24" s="32"/>
    </row>
    <row r="25" spans="1:14" x14ac:dyDescent="0.55000000000000004">
      <c r="A25" s="106"/>
      <c r="B25" s="35"/>
      <c r="D25" s="38"/>
      <c r="H25" s="32"/>
    </row>
    <row r="26" spans="1:14" x14ac:dyDescent="0.55000000000000004">
      <c r="A26" s="106"/>
      <c r="B26" s="35"/>
      <c r="D26" s="38"/>
      <c r="H26" s="32"/>
    </row>
    <row r="27" spans="1:14" x14ac:dyDescent="0.55000000000000004">
      <c r="A27" s="106"/>
      <c r="B27" s="35"/>
      <c r="D27" s="38"/>
      <c r="H27" s="32"/>
    </row>
    <row r="28" spans="1:14" x14ac:dyDescent="0.55000000000000004">
      <c r="A28" s="106"/>
      <c r="B28" s="35"/>
      <c r="D28" s="38"/>
      <c r="H28" s="32"/>
    </row>
    <row r="29" spans="1:14" x14ac:dyDescent="0.55000000000000004">
      <c r="A29" s="106"/>
      <c r="B29" s="35"/>
      <c r="D29" s="38"/>
      <c r="H29" s="32"/>
    </row>
    <row r="30" spans="1:14" x14ac:dyDescent="0.55000000000000004">
      <c r="A30" s="106"/>
      <c r="B30" s="35"/>
      <c r="D30" s="38"/>
      <c r="H30" s="32"/>
    </row>
    <row r="31" spans="1:14" x14ac:dyDescent="0.55000000000000004">
      <c r="A31" s="106"/>
      <c r="B31" s="35"/>
      <c r="D31" s="38"/>
      <c r="H31" s="32"/>
    </row>
    <row r="32" spans="1:14" x14ac:dyDescent="0.55000000000000004">
      <c r="A32" s="106"/>
      <c r="B32" s="35"/>
      <c r="D32" s="38"/>
      <c r="H32" s="32"/>
    </row>
    <row r="33" spans="1:29" x14ac:dyDescent="0.55000000000000004">
      <c r="A33" s="106"/>
      <c r="B33" s="35"/>
      <c r="D33" s="38"/>
      <c r="H33" s="32"/>
    </row>
    <row r="34" spans="1:29" x14ac:dyDescent="0.55000000000000004">
      <c r="A34" s="106"/>
      <c r="B34" s="35"/>
      <c r="D34" s="38"/>
      <c r="H34" s="3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9" x14ac:dyDescent="0.55000000000000004">
      <c r="A35" s="106" t="s">
        <v>40</v>
      </c>
      <c r="B35" s="31">
        <v>61</v>
      </c>
      <c r="C35" s="33">
        <f t="shared" si="0"/>
        <v>61.1</v>
      </c>
      <c r="D35" s="38">
        <f t="shared" si="1"/>
        <v>1.7860412102425542</v>
      </c>
      <c r="E35" s="33">
        <v>23</v>
      </c>
      <c r="F35" s="33">
        <v>185</v>
      </c>
      <c r="G35" s="33">
        <v>93.75</v>
      </c>
      <c r="H35" s="33"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1">
        <v>76</v>
      </c>
      <c r="C36" s="33">
        <f t="shared" si="0"/>
        <v>76.099999999999994</v>
      </c>
      <c r="D36" s="38">
        <f t="shared" si="1"/>
        <v>1.8813846567705728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1">
        <v>65</v>
      </c>
      <c r="C37" s="33">
        <f t="shared" si="0"/>
        <v>65.099999999999994</v>
      </c>
      <c r="D37" s="38">
        <f t="shared" si="1"/>
        <v>1.8135809885681919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1">
        <v>25</v>
      </c>
      <c r="C38" s="33">
        <f t="shared" si="0"/>
        <v>25.1</v>
      </c>
      <c r="D38" s="38">
        <f t="shared" si="1"/>
        <v>1.3996737214810382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1">
        <v>93</v>
      </c>
      <c r="C39" s="33">
        <f t="shared" si="0"/>
        <v>93.1</v>
      </c>
      <c r="D39" s="38">
        <f t="shared" si="1"/>
        <v>1.9689496809813425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1">
        <v>26</v>
      </c>
      <c r="C40" s="33">
        <f t="shared" si="0"/>
        <v>26.1</v>
      </c>
      <c r="D40" s="38">
        <f t="shared" si="1"/>
        <v>1.4166405073382811</v>
      </c>
      <c r="E40" s="33">
        <v>22</v>
      </c>
      <c r="F40" s="33">
        <v>192</v>
      </c>
      <c r="G40" s="33">
        <v>97.3</v>
      </c>
      <c r="H40" s="33">
        <v>0</v>
      </c>
    </row>
    <row r="41" spans="1:29" x14ac:dyDescent="0.55000000000000004">
      <c r="A41" s="106"/>
      <c r="B41" s="31">
        <v>25</v>
      </c>
      <c r="C41" s="33">
        <f t="shared" si="0"/>
        <v>25.1</v>
      </c>
      <c r="D41" s="38">
        <f t="shared" si="1"/>
        <v>1.3996737214810382</v>
      </c>
      <c r="E41" s="33">
        <v>21</v>
      </c>
      <c r="F41" s="33">
        <v>189</v>
      </c>
      <c r="G41" s="33">
        <v>85.9</v>
      </c>
      <c r="H41" s="33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55000000000000004">
      <c r="A42" s="106"/>
      <c r="B42" s="31">
        <v>92</v>
      </c>
      <c r="C42" s="33">
        <f t="shared" si="0"/>
        <v>92.1</v>
      </c>
      <c r="D42" s="38">
        <f t="shared" si="1"/>
        <v>1.9642596301968489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1">
        <v>83</v>
      </c>
      <c r="C43" s="33">
        <f t="shared" si="0"/>
        <v>83.1</v>
      </c>
      <c r="D43" s="38">
        <f t="shared" si="1"/>
        <v>1.919601023784111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1">
        <v>12</v>
      </c>
      <c r="C44" s="33">
        <f t="shared" si="0"/>
        <v>12.1</v>
      </c>
      <c r="D44" s="38">
        <f t="shared" si="1"/>
        <v>1.0827853703164501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1">
        <v>69</v>
      </c>
      <c r="C45" s="33">
        <f t="shared" si="0"/>
        <v>69.099999999999994</v>
      </c>
      <c r="D45" s="38">
        <f t="shared" si="1"/>
        <v>1.8394780473741983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1">
        <v>21</v>
      </c>
      <c r="C46" s="33">
        <f t="shared" si="0"/>
        <v>21.1</v>
      </c>
      <c r="D46" s="38">
        <f t="shared" si="1"/>
        <v>1.3242824552976926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1">
        <v>76</v>
      </c>
      <c r="C47" s="33">
        <f t="shared" si="0"/>
        <v>76.099999999999994</v>
      </c>
      <c r="D47" s="38">
        <f t="shared" si="1"/>
        <v>1.8813846567705728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1">
        <v>84</v>
      </c>
      <c r="C48" s="33">
        <f t="shared" si="0"/>
        <v>84.1</v>
      </c>
      <c r="D48" s="38">
        <f t="shared" si="1"/>
        <v>1.9247959957979122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1">
        <v>3</v>
      </c>
      <c r="C49" s="33">
        <f t="shared" si="0"/>
        <v>3.1</v>
      </c>
      <c r="D49" s="38">
        <f t="shared" si="1"/>
        <v>0.49136169383427269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1">
        <v>40</v>
      </c>
      <c r="C50" s="33">
        <f t="shared" si="0"/>
        <v>40.1</v>
      </c>
      <c r="D50" s="38">
        <f t="shared" si="1"/>
        <v>1.6031443726201824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1">
        <v>34</v>
      </c>
      <c r="C51" s="33">
        <f t="shared" si="0"/>
        <v>34.1</v>
      </c>
      <c r="D51" s="38">
        <f t="shared" si="1"/>
        <v>1.5327543789924978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1">
        <v>58</v>
      </c>
      <c r="C52" s="33">
        <f t="shared" si="0"/>
        <v>58.1</v>
      </c>
      <c r="D52" s="38">
        <f t="shared" si="1"/>
        <v>1.7641761323903307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1">
        <v>61</v>
      </c>
      <c r="C53" s="33">
        <f t="shared" si="0"/>
        <v>61.1</v>
      </c>
      <c r="D53" s="38">
        <f t="shared" si="1"/>
        <v>1.7860412102425542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1">
        <v>49</v>
      </c>
      <c r="C54" s="33">
        <f t="shared" si="0"/>
        <v>49.1</v>
      </c>
      <c r="D54" s="38">
        <f t="shared" si="1"/>
        <v>1.6910814921229684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41" t="s">
        <v>45</v>
      </c>
      <c r="B55" s="40">
        <f>AVERAGE(B4:B54)</f>
        <v>51.774193548387096</v>
      </c>
      <c r="C55" s="40">
        <f t="shared" ref="C55:G55" si="5">AVERAGE(C4:C54)</f>
        <v>51.874193548387069</v>
      </c>
      <c r="D55" s="40">
        <f t="shared" si="5"/>
        <v>1.6405535858094946</v>
      </c>
      <c r="E55" s="40">
        <f t="shared" si="5"/>
        <v>42.838709677419352</v>
      </c>
      <c r="F55" s="40">
        <f t="shared" si="5"/>
        <v>176.83870967741936</v>
      </c>
      <c r="G55" s="40">
        <f t="shared" si="5"/>
        <v>78.641935483870967</v>
      </c>
      <c r="H55" s="40">
        <f>AVERAGE(H4:H54)</f>
        <v>0.22580645161290322</v>
      </c>
      <c r="M55" s="12"/>
    </row>
    <row r="56" spans="1:13" x14ac:dyDescent="0.55000000000000004">
      <c r="A56" s="33" t="s">
        <v>46</v>
      </c>
      <c r="B56" s="38">
        <f>_xlfn.STDEV.S(B4:B54)</f>
        <v>24.196018511894824</v>
      </c>
      <c r="C56" s="38">
        <f t="shared" ref="C56:G56" si="6">_xlfn.STDEV.S(C4:C54)</f>
        <v>24.196018511894877</v>
      </c>
      <c r="D56" s="38">
        <f t="shared" si="6"/>
        <v>0.30989437413645216</v>
      </c>
      <c r="E56" s="38">
        <f t="shared" si="6"/>
        <v>16.625475981544206</v>
      </c>
      <c r="F56" s="38">
        <f t="shared" si="6"/>
        <v>9.1582268086988261</v>
      </c>
      <c r="G56" s="38">
        <f t="shared" si="6"/>
        <v>14.742388413314577</v>
      </c>
      <c r="H56" s="38"/>
    </row>
    <row r="57" spans="1:13" x14ac:dyDescent="0.55000000000000004">
      <c r="A57" s="33" t="s">
        <v>47</v>
      </c>
      <c r="B57" s="33">
        <f>MEDIAN(B4:B54)</f>
        <v>54</v>
      </c>
      <c r="C57" s="33">
        <f t="shared" ref="C57:G57" si="7">MEDIAN(C4:C54)</f>
        <v>54.1</v>
      </c>
      <c r="D57" s="38">
        <f t="shared" si="7"/>
        <v>1.7331972651065695</v>
      </c>
      <c r="E57" s="33">
        <f t="shared" si="7"/>
        <v>48</v>
      </c>
      <c r="F57" s="33">
        <f t="shared" si="7"/>
        <v>177</v>
      </c>
      <c r="G57" s="33">
        <f t="shared" si="7"/>
        <v>74.400000000000006</v>
      </c>
    </row>
  </sheetData>
  <mergeCells count="4">
    <mergeCell ref="B2:H2"/>
    <mergeCell ref="A4:A14"/>
    <mergeCell ref="A15:A34"/>
    <mergeCell ref="A35:A54"/>
  </mergeCells>
  <pageMargins left="0.7" right="0.7" top="0.75" bottom="0.75" header="0.3" footer="0.3"/>
  <pageSetup paperSize="9" scale="6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17FB-9A3E-4DAC-9239-23C45561758E}">
  <sheetPr>
    <pageSetUpPr fitToPage="1"/>
  </sheetPr>
  <dimension ref="A1:AI57"/>
  <sheetViews>
    <sheetView topLeftCell="A5" zoomScaleNormal="100" workbookViewId="0">
      <selection activeCell="L5" sqref="L5"/>
    </sheetView>
  </sheetViews>
  <sheetFormatPr defaultRowHeight="14.4" x14ac:dyDescent="0.55000000000000004"/>
  <cols>
    <col min="1" max="3" width="8.83984375" style="33"/>
    <col min="4" max="4" width="11.68359375" style="33" bestFit="1" customWidth="1"/>
    <col min="5" max="8" width="8.83984375" style="33"/>
    <col min="9" max="12" width="8.83984375" style="30"/>
    <col min="13" max="13" width="11.68359375" style="14" bestFit="1" customWidth="1"/>
    <col min="14" max="16384" width="8.83984375" style="30"/>
  </cols>
  <sheetData>
    <row r="1" spans="1:35" x14ac:dyDescent="0.55000000000000004">
      <c r="B1" s="45" t="s">
        <v>56</v>
      </c>
    </row>
    <row r="2" spans="1:35" x14ac:dyDescent="0.55000000000000004">
      <c r="B2" s="107" t="s">
        <v>48</v>
      </c>
      <c r="C2" s="107"/>
      <c r="D2" s="107"/>
      <c r="E2" s="107"/>
      <c r="F2" s="107"/>
      <c r="G2" s="107"/>
      <c r="H2" s="107"/>
      <c r="K2" s="42" t="s">
        <v>0</v>
      </c>
    </row>
    <row r="3" spans="1:35" x14ac:dyDescent="0.55000000000000004">
      <c r="B3" s="33" t="s">
        <v>58</v>
      </c>
      <c r="C3" s="33" t="s">
        <v>49</v>
      </c>
      <c r="D3" s="33" t="s">
        <v>50</v>
      </c>
      <c r="E3" s="33" t="s">
        <v>42</v>
      </c>
      <c r="F3" s="33" t="s">
        <v>43</v>
      </c>
      <c r="G3" s="33" t="s">
        <v>44</v>
      </c>
      <c r="J3" s="33" t="s">
        <v>57</v>
      </c>
      <c r="K3" s="29" t="s">
        <v>41</v>
      </c>
      <c r="L3" s="30" t="s">
        <v>49</v>
      </c>
      <c r="M3" s="14" t="s">
        <v>50</v>
      </c>
      <c r="N3" s="30" t="s">
        <v>53</v>
      </c>
    </row>
    <row r="4" spans="1:35" x14ac:dyDescent="0.55000000000000004">
      <c r="A4" s="106" t="s">
        <v>37</v>
      </c>
      <c r="B4" s="30">
        <v>11</v>
      </c>
      <c r="C4" s="33">
        <f>B4+0.1</f>
        <v>11.1</v>
      </c>
      <c r="D4" s="38">
        <f>LOG10(C4)</f>
        <v>1.0453229787866574</v>
      </c>
      <c r="E4" s="32">
        <v>37</v>
      </c>
      <c r="F4" s="32">
        <v>177</v>
      </c>
      <c r="G4" s="32">
        <v>70.599999999999994</v>
      </c>
      <c r="H4" s="32">
        <v>0</v>
      </c>
      <c r="I4" s="30" t="s">
        <v>39</v>
      </c>
      <c r="J4" s="47">
        <v>1</v>
      </c>
      <c r="K4" s="30">
        <v>0</v>
      </c>
      <c r="L4" s="30">
        <f>K4+0.1</f>
        <v>0.1</v>
      </c>
      <c r="M4" s="14">
        <f>LOG10(L4)</f>
        <v>-1</v>
      </c>
      <c r="N4" s="43">
        <f>(M4-1.44)/0.73</f>
        <v>-3.3424657534246576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x14ac:dyDescent="0.55000000000000004">
      <c r="A5" s="106"/>
      <c r="B5" s="30">
        <v>38</v>
      </c>
      <c r="C5" s="33">
        <f t="shared" ref="C5:C54" si="0">B5+0.1</f>
        <v>38.1</v>
      </c>
      <c r="D5" s="38">
        <f t="shared" ref="D5:D54" si="1">LOG10(C5)</f>
        <v>1.5809249756756194</v>
      </c>
      <c r="E5" s="32">
        <v>61</v>
      </c>
      <c r="F5" s="32">
        <v>168</v>
      </c>
      <c r="G5" s="32">
        <v>63.2</v>
      </c>
      <c r="H5" s="32">
        <v>1</v>
      </c>
      <c r="J5" s="32">
        <v>2</v>
      </c>
      <c r="K5" s="30">
        <v>1</v>
      </c>
      <c r="L5" s="30">
        <f t="shared" ref="L5:L15" si="2">K5+0.1</f>
        <v>1.1000000000000001</v>
      </c>
      <c r="M5" s="14">
        <f t="shared" ref="M5:M15" si="3">LOG10(L5)</f>
        <v>4.1392685158225077E-2</v>
      </c>
      <c r="N5" s="21">
        <f t="shared" ref="N5:N15" si="4">(M5-1.44)/0.73</f>
        <v>-1.9159004312901025</v>
      </c>
    </row>
    <row r="6" spans="1:35" x14ac:dyDescent="0.55000000000000004">
      <c r="A6" s="106"/>
      <c r="B6" s="30">
        <v>16</v>
      </c>
      <c r="C6" s="33">
        <f t="shared" si="0"/>
        <v>16.100000000000001</v>
      </c>
      <c r="D6" s="38">
        <f t="shared" si="1"/>
        <v>1.2068258760318498</v>
      </c>
      <c r="E6" s="32">
        <v>60</v>
      </c>
      <c r="F6" s="32">
        <v>163</v>
      </c>
      <c r="G6" s="32">
        <v>76.599999999999994</v>
      </c>
      <c r="H6" s="32">
        <v>1</v>
      </c>
      <c r="J6" s="32">
        <v>3</v>
      </c>
      <c r="K6" s="30">
        <v>76</v>
      </c>
      <c r="L6" s="30">
        <f t="shared" si="2"/>
        <v>76.099999999999994</v>
      </c>
      <c r="M6" s="14">
        <f t="shared" si="3"/>
        <v>1.8813846567705728</v>
      </c>
      <c r="N6" s="21">
        <f t="shared" si="4"/>
        <v>0.60463651612407232</v>
      </c>
    </row>
    <row r="7" spans="1:35" x14ac:dyDescent="0.55000000000000004">
      <c r="A7" s="106"/>
      <c r="B7" s="30">
        <v>0</v>
      </c>
      <c r="C7" s="33">
        <f t="shared" si="0"/>
        <v>0.1</v>
      </c>
      <c r="D7" s="38">
        <f t="shared" si="1"/>
        <v>-1</v>
      </c>
      <c r="E7" s="32">
        <v>44</v>
      </c>
      <c r="F7" s="32">
        <v>178</v>
      </c>
      <c r="G7" s="32">
        <v>56.5</v>
      </c>
      <c r="H7" s="32">
        <v>0</v>
      </c>
      <c r="J7" s="32">
        <v>4</v>
      </c>
      <c r="K7" s="30">
        <v>52</v>
      </c>
      <c r="L7" s="30">
        <f t="shared" si="2"/>
        <v>52.1</v>
      </c>
      <c r="M7" s="14">
        <f t="shared" si="3"/>
        <v>1.7168377232995244</v>
      </c>
      <c r="N7" s="21">
        <f t="shared" si="4"/>
        <v>0.3792297579445541</v>
      </c>
    </row>
    <row r="8" spans="1:35" x14ac:dyDescent="0.55000000000000004">
      <c r="A8" s="106"/>
      <c r="B8" s="30">
        <v>71</v>
      </c>
      <c r="C8" s="33">
        <f t="shared" si="0"/>
        <v>71.099999999999994</v>
      </c>
      <c r="D8" s="38">
        <f t="shared" si="1"/>
        <v>1.8518696007297664</v>
      </c>
      <c r="E8" s="32">
        <v>50</v>
      </c>
      <c r="F8" s="32">
        <v>154</v>
      </c>
      <c r="G8" s="32">
        <v>83.8</v>
      </c>
      <c r="H8" s="32">
        <v>1</v>
      </c>
      <c r="J8" s="32">
        <v>5</v>
      </c>
      <c r="K8" s="30">
        <v>24</v>
      </c>
      <c r="L8" s="30">
        <f t="shared" si="2"/>
        <v>24.1</v>
      </c>
      <c r="M8" s="14">
        <f t="shared" si="3"/>
        <v>1.3820170425748683</v>
      </c>
      <c r="N8" s="21">
        <f t="shared" si="4"/>
        <v>-7.9428708801550132E-2</v>
      </c>
    </row>
    <row r="9" spans="1:35" x14ac:dyDescent="0.55000000000000004">
      <c r="A9" s="106"/>
      <c r="B9" s="30">
        <v>62</v>
      </c>
      <c r="C9" s="33">
        <f t="shared" si="0"/>
        <v>62.1</v>
      </c>
      <c r="D9" s="38">
        <f t="shared" si="1"/>
        <v>1.7930916001765802</v>
      </c>
      <c r="E9" s="32">
        <v>62</v>
      </c>
      <c r="F9" s="32">
        <v>170</v>
      </c>
      <c r="G9" s="32">
        <v>83.4</v>
      </c>
      <c r="H9" s="32">
        <v>0</v>
      </c>
      <c r="J9" s="32">
        <v>6</v>
      </c>
      <c r="K9" s="30">
        <v>63</v>
      </c>
      <c r="L9" s="30">
        <f t="shared" si="2"/>
        <v>63.1</v>
      </c>
      <c r="M9" s="14">
        <f t="shared" si="3"/>
        <v>1.8000293592441343</v>
      </c>
      <c r="N9" s="21">
        <f t="shared" si="4"/>
        <v>0.49319090307415669</v>
      </c>
    </row>
    <row r="10" spans="1:35" x14ac:dyDescent="0.55000000000000004">
      <c r="A10" s="106"/>
      <c r="B10" s="30">
        <v>41</v>
      </c>
      <c r="C10" s="33">
        <f t="shared" si="0"/>
        <v>41.1</v>
      </c>
      <c r="D10" s="38">
        <f t="shared" si="1"/>
        <v>1.6138418218760693</v>
      </c>
      <c r="E10" s="32">
        <v>32</v>
      </c>
      <c r="F10" s="32">
        <v>171</v>
      </c>
      <c r="G10" s="32">
        <v>58.4</v>
      </c>
      <c r="H10" s="32">
        <v>1</v>
      </c>
      <c r="J10" s="32">
        <v>7</v>
      </c>
      <c r="K10" s="30">
        <v>91</v>
      </c>
      <c r="L10" s="30">
        <f t="shared" si="2"/>
        <v>91.1</v>
      </c>
      <c r="M10" s="14">
        <f t="shared" si="3"/>
        <v>1.9595183769729982</v>
      </c>
      <c r="N10" s="21">
        <f t="shared" si="4"/>
        <v>0.71166900955205248</v>
      </c>
    </row>
    <row r="11" spans="1:35" x14ac:dyDescent="0.55000000000000004">
      <c r="A11" s="106"/>
      <c r="B11" s="30">
        <v>65</v>
      </c>
      <c r="C11" s="33">
        <f t="shared" si="0"/>
        <v>65.099999999999994</v>
      </c>
      <c r="D11" s="38">
        <f t="shared" si="1"/>
        <v>1.8135809885681919</v>
      </c>
      <c r="E11" s="32">
        <v>55</v>
      </c>
      <c r="F11" s="32">
        <v>161</v>
      </c>
      <c r="G11" s="32">
        <v>66.2</v>
      </c>
      <c r="H11" s="32">
        <v>1</v>
      </c>
      <c r="J11" s="32">
        <v>8</v>
      </c>
      <c r="K11" s="30">
        <v>66</v>
      </c>
      <c r="L11" s="30">
        <f t="shared" si="2"/>
        <v>66.099999999999994</v>
      </c>
      <c r="M11" s="14">
        <f t="shared" si="3"/>
        <v>1.8202014594856402</v>
      </c>
      <c r="N11" s="21">
        <f t="shared" si="4"/>
        <v>0.52082391710361675</v>
      </c>
    </row>
    <row r="12" spans="1:35" x14ac:dyDescent="0.55000000000000004">
      <c r="A12" s="106"/>
      <c r="B12" s="30">
        <v>74</v>
      </c>
      <c r="C12" s="33">
        <f t="shared" si="0"/>
        <v>74.099999999999994</v>
      </c>
      <c r="D12" s="38">
        <f t="shared" si="1"/>
        <v>1.8698182079793282</v>
      </c>
      <c r="E12" s="32">
        <v>48</v>
      </c>
      <c r="F12" s="32">
        <v>182</v>
      </c>
      <c r="G12" s="32">
        <v>73.900000000000006</v>
      </c>
      <c r="H12" s="32">
        <v>0</v>
      </c>
      <c r="J12" s="32">
        <v>9</v>
      </c>
      <c r="K12" s="30">
        <v>61</v>
      </c>
      <c r="L12" s="30">
        <f t="shared" si="2"/>
        <v>61.1</v>
      </c>
      <c r="M12" s="14">
        <f t="shared" si="3"/>
        <v>1.7860412102425542</v>
      </c>
      <c r="N12" s="21">
        <f t="shared" si="4"/>
        <v>0.47402905512678672</v>
      </c>
    </row>
    <row r="13" spans="1:35" x14ac:dyDescent="0.55000000000000004">
      <c r="A13" s="106"/>
      <c r="B13" s="30">
        <v>16</v>
      </c>
      <c r="C13" s="33">
        <f t="shared" si="0"/>
        <v>16.100000000000001</v>
      </c>
      <c r="D13" s="38">
        <f t="shared" si="1"/>
        <v>1.2068258760318498</v>
      </c>
      <c r="E13" s="32">
        <v>31</v>
      </c>
      <c r="F13" s="32">
        <v>172</v>
      </c>
      <c r="G13" s="32">
        <v>116.7</v>
      </c>
      <c r="H13" s="32">
        <v>1</v>
      </c>
      <c r="J13" s="47">
        <v>10</v>
      </c>
      <c r="K13" s="30">
        <v>0</v>
      </c>
      <c r="L13" s="30">
        <f t="shared" si="2"/>
        <v>0.1</v>
      </c>
      <c r="M13" s="14">
        <f t="shared" si="3"/>
        <v>-1</v>
      </c>
      <c r="N13" s="43">
        <f t="shared" si="4"/>
        <v>-3.3424657534246576</v>
      </c>
    </row>
    <row r="14" spans="1:35" x14ac:dyDescent="0.55000000000000004">
      <c r="A14" s="106"/>
      <c r="B14" s="30">
        <v>54</v>
      </c>
      <c r="C14" s="33">
        <f t="shared" si="0"/>
        <v>54.1</v>
      </c>
      <c r="D14" s="38">
        <f t="shared" si="1"/>
        <v>1.7331972651065695</v>
      </c>
      <c r="E14" s="32">
        <v>42</v>
      </c>
      <c r="F14" s="32">
        <v>167</v>
      </c>
      <c r="G14" s="32">
        <v>68.900000000000006</v>
      </c>
      <c r="H14" s="32">
        <v>1</v>
      </c>
      <c r="J14" s="32">
        <v>11</v>
      </c>
      <c r="K14" s="30">
        <v>55</v>
      </c>
      <c r="L14" s="30">
        <f t="shared" si="2"/>
        <v>55.1</v>
      </c>
      <c r="M14" s="14">
        <f t="shared" si="3"/>
        <v>1.7411515988517852</v>
      </c>
      <c r="N14" s="21">
        <f t="shared" si="4"/>
        <v>0.41253643678326746</v>
      </c>
    </row>
    <row r="15" spans="1:35" x14ac:dyDescent="0.55000000000000004">
      <c r="A15" s="106"/>
      <c r="B15" s="34"/>
      <c r="D15" s="38"/>
      <c r="H15" s="32"/>
      <c r="J15" s="32">
        <v>12</v>
      </c>
      <c r="K15" s="30">
        <v>49</v>
      </c>
      <c r="L15" s="30">
        <f t="shared" si="2"/>
        <v>49.1</v>
      </c>
      <c r="M15" s="14">
        <f t="shared" si="3"/>
        <v>1.6910814921229684</v>
      </c>
      <c r="N15" s="21">
        <f t="shared" si="4"/>
        <v>0.34394724948351846</v>
      </c>
    </row>
    <row r="16" spans="1:35" x14ac:dyDescent="0.55000000000000004">
      <c r="A16" s="106"/>
      <c r="B16" s="34"/>
      <c r="D16" s="38"/>
      <c r="H16" s="32"/>
      <c r="K16" s="25">
        <f>AVERAGE(K4:K15)</f>
        <v>44.833333333333336</v>
      </c>
      <c r="L16" s="30" t="s">
        <v>45</v>
      </c>
    </row>
    <row r="17" spans="1:14" x14ac:dyDescent="0.55000000000000004">
      <c r="A17" s="106"/>
      <c r="B17" s="34"/>
      <c r="D17" s="38"/>
      <c r="H17" s="32"/>
      <c r="K17" s="25">
        <f>_xlfn.STDEV.S(K4:K15)</f>
        <v>31.17351245509365</v>
      </c>
      <c r="L17" s="30" t="s">
        <v>46</v>
      </c>
    </row>
    <row r="18" spans="1:14" x14ac:dyDescent="0.55000000000000004">
      <c r="A18" s="106"/>
      <c r="B18" s="34"/>
      <c r="D18" s="38"/>
      <c r="H18" s="32"/>
      <c r="M18" s="14">
        <v>1.44</v>
      </c>
      <c r="N18" s="30" t="s">
        <v>51</v>
      </c>
    </row>
    <row r="19" spans="1:14" x14ac:dyDescent="0.55000000000000004">
      <c r="A19" s="106"/>
      <c r="B19" s="34"/>
      <c r="D19" s="38"/>
      <c r="H19" s="32"/>
      <c r="M19" s="14">
        <v>0.73</v>
      </c>
      <c r="N19" s="30" t="s">
        <v>52</v>
      </c>
    </row>
    <row r="20" spans="1:14" x14ac:dyDescent="0.55000000000000004">
      <c r="A20" s="106"/>
      <c r="B20" s="34"/>
      <c r="D20" s="38"/>
      <c r="H20" s="32"/>
    </row>
    <row r="21" spans="1:14" x14ac:dyDescent="0.55000000000000004">
      <c r="A21" s="106"/>
      <c r="B21" s="34"/>
      <c r="D21" s="38"/>
      <c r="H21" s="32"/>
    </row>
    <row r="22" spans="1:14" x14ac:dyDescent="0.55000000000000004">
      <c r="A22" s="106"/>
      <c r="B22" s="34"/>
      <c r="D22" s="38"/>
      <c r="H22" s="32"/>
    </row>
    <row r="23" spans="1:14" x14ac:dyDescent="0.55000000000000004">
      <c r="A23" s="106"/>
      <c r="B23" s="34"/>
      <c r="D23" s="38"/>
      <c r="H23" s="32"/>
    </row>
    <row r="24" spans="1:14" x14ac:dyDescent="0.55000000000000004">
      <c r="A24" s="106"/>
      <c r="B24" s="34"/>
      <c r="D24" s="38"/>
      <c r="H24" s="32"/>
    </row>
    <row r="25" spans="1:14" x14ac:dyDescent="0.55000000000000004">
      <c r="A25" s="106"/>
      <c r="B25" s="35"/>
      <c r="D25" s="38"/>
      <c r="H25" s="32"/>
    </row>
    <row r="26" spans="1:14" x14ac:dyDescent="0.55000000000000004">
      <c r="A26" s="106"/>
      <c r="B26" s="35"/>
      <c r="D26" s="38"/>
      <c r="H26" s="32"/>
    </row>
    <row r="27" spans="1:14" x14ac:dyDescent="0.55000000000000004">
      <c r="A27" s="106"/>
      <c r="B27" s="35"/>
      <c r="D27" s="38"/>
      <c r="H27" s="32"/>
    </row>
    <row r="28" spans="1:14" x14ac:dyDescent="0.55000000000000004">
      <c r="A28" s="106"/>
      <c r="B28" s="35"/>
      <c r="D28" s="38"/>
      <c r="H28" s="32"/>
    </row>
    <row r="29" spans="1:14" x14ac:dyDescent="0.55000000000000004">
      <c r="A29" s="106"/>
      <c r="B29" s="35"/>
      <c r="D29" s="38"/>
      <c r="H29" s="32"/>
    </row>
    <row r="30" spans="1:14" x14ac:dyDescent="0.55000000000000004">
      <c r="A30" s="106"/>
      <c r="B30" s="35"/>
      <c r="D30" s="38"/>
      <c r="H30" s="32"/>
    </row>
    <row r="31" spans="1:14" x14ac:dyDescent="0.55000000000000004">
      <c r="A31" s="106"/>
      <c r="B31" s="35"/>
      <c r="D31" s="38"/>
      <c r="H31" s="32"/>
    </row>
    <row r="32" spans="1:14" x14ac:dyDescent="0.55000000000000004">
      <c r="A32" s="106"/>
      <c r="B32" s="35"/>
      <c r="D32" s="38"/>
      <c r="H32" s="32"/>
    </row>
    <row r="33" spans="1:29" x14ac:dyDescent="0.55000000000000004">
      <c r="A33" s="106"/>
      <c r="B33" s="35"/>
      <c r="D33" s="38"/>
      <c r="H33" s="32"/>
    </row>
    <row r="34" spans="1:29" x14ac:dyDescent="0.55000000000000004">
      <c r="A34" s="106"/>
      <c r="B34" s="35"/>
      <c r="D34" s="38"/>
      <c r="H34" s="3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9" x14ac:dyDescent="0.55000000000000004">
      <c r="A35" s="106" t="s">
        <v>40</v>
      </c>
      <c r="B35" s="31">
        <v>77</v>
      </c>
      <c r="C35" s="33">
        <f t="shared" si="0"/>
        <v>77.099999999999994</v>
      </c>
      <c r="D35" s="38">
        <f t="shared" si="1"/>
        <v>1.887054378050957</v>
      </c>
      <c r="E35" s="33">
        <v>23</v>
      </c>
      <c r="F35" s="33">
        <v>185</v>
      </c>
      <c r="G35" s="33">
        <v>93.75</v>
      </c>
      <c r="H35" s="33"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x14ac:dyDescent="0.55000000000000004">
      <c r="A36" s="106"/>
      <c r="B36" s="31">
        <v>79</v>
      </c>
      <c r="C36" s="33">
        <f t="shared" si="0"/>
        <v>79.099999999999994</v>
      </c>
      <c r="D36" s="38">
        <f t="shared" si="1"/>
        <v>1.8981764834976764</v>
      </c>
      <c r="E36" s="33">
        <v>24</v>
      </c>
      <c r="F36" s="33">
        <v>177</v>
      </c>
      <c r="G36" s="33">
        <v>60.25</v>
      </c>
      <c r="H36" s="33">
        <v>0</v>
      </c>
    </row>
    <row r="37" spans="1:29" x14ac:dyDescent="0.55000000000000004">
      <c r="A37" s="106"/>
      <c r="B37" s="31">
        <v>78</v>
      </c>
      <c r="C37" s="33">
        <f t="shared" si="0"/>
        <v>78.099999999999994</v>
      </c>
      <c r="D37" s="38">
        <f t="shared" si="1"/>
        <v>1.8926510338773004</v>
      </c>
      <c r="E37" s="33">
        <v>23</v>
      </c>
      <c r="F37" s="33">
        <v>181</v>
      </c>
      <c r="G37" s="33">
        <v>80.5</v>
      </c>
      <c r="H37" s="33">
        <v>0</v>
      </c>
    </row>
    <row r="38" spans="1:29" x14ac:dyDescent="0.55000000000000004">
      <c r="A38" s="106"/>
      <c r="B38" s="31">
        <v>82</v>
      </c>
      <c r="C38" s="33">
        <f t="shared" si="0"/>
        <v>82.1</v>
      </c>
      <c r="D38" s="38">
        <f t="shared" si="1"/>
        <v>1.9143431571194407</v>
      </c>
      <c r="E38" s="33">
        <v>21</v>
      </c>
      <c r="F38" s="33">
        <v>185</v>
      </c>
      <c r="G38" s="33">
        <v>94</v>
      </c>
      <c r="H38" s="33">
        <v>0</v>
      </c>
    </row>
    <row r="39" spans="1:29" x14ac:dyDescent="0.55000000000000004">
      <c r="A39" s="106"/>
      <c r="B39" s="31">
        <v>100</v>
      </c>
      <c r="C39" s="33">
        <f t="shared" si="0"/>
        <v>100.1</v>
      </c>
      <c r="D39" s="38">
        <f t="shared" si="1"/>
        <v>2.0004340774793188</v>
      </c>
      <c r="E39" s="33">
        <v>22</v>
      </c>
      <c r="F39" s="33">
        <v>185</v>
      </c>
      <c r="G39" s="33">
        <v>87.8</v>
      </c>
      <c r="H39" s="33">
        <v>0</v>
      </c>
    </row>
    <row r="40" spans="1:29" x14ac:dyDescent="0.55000000000000004">
      <c r="A40" s="106"/>
      <c r="B40" s="31">
        <v>0</v>
      </c>
      <c r="C40" s="33">
        <f t="shared" si="0"/>
        <v>0.1</v>
      </c>
      <c r="D40" s="38">
        <f t="shared" si="1"/>
        <v>-1</v>
      </c>
      <c r="E40" s="33">
        <v>22</v>
      </c>
      <c r="F40" s="33">
        <v>192</v>
      </c>
      <c r="G40" s="33">
        <v>97.3</v>
      </c>
      <c r="H40" s="33">
        <v>0</v>
      </c>
    </row>
    <row r="41" spans="1:29" x14ac:dyDescent="0.55000000000000004">
      <c r="A41" s="106"/>
      <c r="B41" s="31">
        <v>26</v>
      </c>
      <c r="C41" s="33">
        <f t="shared" si="0"/>
        <v>26.1</v>
      </c>
      <c r="D41" s="38">
        <f t="shared" si="1"/>
        <v>1.4166405073382811</v>
      </c>
      <c r="E41" s="33">
        <v>21</v>
      </c>
      <c r="F41" s="33">
        <v>189</v>
      </c>
      <c r="G41" s="33">
        <v>85.9</v>
      </c>
      <c r="H41" s="33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55000000000000004">
      <c r="A42" s="106"/>
      <c r="B42" s="31">
        <v>67</v>
      </c>
      <c r="C42" s="33">
        <f t="shared" si="0"/>
        <v>67.099999999999994</v>
      </c>
      <c r="D42" s="38">
        <f t="shared" si="1"/>
        <v>1.8267225201689921</v>
      </c>
      <c r="E42" s="33">
        <v>24</v>
      </c>
      <c r="F42" s="33">
        <v>177</v>
      </c>
      <c r="G42" s="33">
        <v>69</v>
      </c>
      <c r="H42" s="33">
        <v>0</v>
      </c>
    </row>
    <row r="43" spans="1:29" x14ac:dyDescent="0.55000000000000004">
      <c r="A43" s="106"/>
      <c r="B43" s="31">
        <v>71</v>
      </c>
      <c r="C43" s="33">
        <f t="shared" si="0"/>
        <v>71.099999999999994</v>
      </c>
      <c r="D43" s="38">
        <f t="shared" si="1"/>
        <v>1.8518696007297664</v>
      </c>
      <c r="E43" s="33">
        <v>22</v>
      </c>
      <c r="F43" s="33">
        <v>185</v>
      </c>
      <c r="G43" s="33">
        <v>94.5</v>
      </c>
      <c r="H43" s="33">
        <v>0</v>
      </c>
    </row>
    <row r="44" spans="1:29" x14ac:dyDescent="0.55000000000000004">
      <c r="A44" s="106"/>
      <c r="B44" s="31">
        <v>52</v>
      </c>
      <c r="C44" s="33">
        <f t="shared" si="0"/>
        <v>52.1</v>
      </c>
      <c r="D44" s="38">
        <f t="shared" si="1"/>
        <v>1.7168377232995244</v>
      </c>
      <c r="E44" s="33">
        <v>22</v>
      </c>
      <c r="F44" s="33">
        <v>187</v>
      </c>
      <c r="G44" s="33">
        <v>74.400000000000006</v>
      </c>
      <c r="H44" s="33">
        <v>0</v>
      </c>
    </row>
    <row r="45" spans="1:29" x14ac:dyDescent="0.55000000000000004">
      <c r="A45" s="106"/>
      <c r="B45" s="31">
        <v>20</v>
      </c>
      <c r="C45" s="33">
        <f t="shared" si="0"/>
        <v>20.100000000000001</v>
      </c>
      <c r="D45" s="38">
        <f t="shared" si="1"/>
        <v>1.3031960574204888</v>
      </c>
      <c r="E45" s="33">
        <v>59</v>
      </c>
      <c r="F45" s="33">
        <v>188</v>
      </c>
      <c r="G45" s="33">
        <v>106.2</v>
      </c>
      <c r="H45" s="33">
        <v>0</v>
      </c>
    </row>
    <row r="46" spans="1:29" x14ac:dyDescent="0.55000000000000004">
      <c r="A46" s="106"/>
      <c r="B46" s="31">
        <v>66</v>
      </c>
      <c r="C46" s="33">
        <f t="shared" si="0"/>
        <v>66.099999999999994</v>
      </c>
      <c r="D46" s="38">
        <f t="shared" si="1"/>
        <v>1.8202014594856402</v>
      </c>
      <c r="E46" s="33">
        <v>54</v>
      </c>
      <c r="F46" s="33">
        <v>174</v>
      </c>
      <c r="G46" s="33">
        <v>68.099999999999994</v>
      </c>
      <c r="H46" s="33">
        <v>0</v>
      </c>
    </row>
    <row r="47" spans="1:29" x14ac:dyDescent="0.55000000000000004">
      <c r="A47" s="106"/>
      <c r="B47" s="31">
        <v>47</v>
      </c>
      <c r="C47" s="33">
        <f t="shared" si="0"/>
        <v>47.1</v>
      </c>
      <c r="D47" s="38">
        <f t="shared" si="1"/>
        <v>1.6730209071288962</v>
      </c>
      <c r="E47" s="33">
        <v>56</v>
      </c>
      <c r="F47" s="33">
        <v>176</v>
      </c>
      <c r="G47" s="33">
        <v>80.099999999999994</v>
      </c>
      <c r="H47" s="33">
        <v>0</v>
      </c>
    </row>
    <row r="48" spans="1:29" x14ac:dyDescent="0.55000000000000004">
      <c r="A48" s="106"/>
      <c r="B48" s="31">
        <v>63</v>
      </c>
      <c r="C48" s="33">
        <f t="shared" si="0"/>
        <v>63.1</v>
      </c>
      <c r="D48" s="38">
        <f t="shared" si="1"/>
        <v>1.8000293592441343</v>
      </c>
      <c r="E48" s="33">
        <v>57</v>
      </c>
      <c r="F48" s="33">
        <v>189</v>
      </c>
      <c r="G48" s="33">
        <v>103</v>
      </c>
      <c r="H48" s="33">
        <v>0</v>
      </c>
    </row>
    <row r="49" spans="1:13" x14ac:dyDescent="0.55000000000000004">
      <c r="A49" s="106"/>
      <c r="B49" s="31">
        <v>6</v>
      </c>
      <c r="C49" s="33">
        <f t="shared" si="0"/>
        <v>6.1</v>
      </c>
      <c r="D49" s="38">
        <f t="shared" si="1"/>
        <v>0.78532983501076703</v>
      </c>
      <c r="E49" s="33">
        <v>65</v>
      </c>
      <c r="F49" s="33">
        <v>167</v>
      </c>
      <c r="G49" s="33">
        <v>65.5</v>
      </c>
      <c r="H49" s="33">
        <v>0</v>
      </c>
    </row>
    <row r="50" spans="1:13" x14ac:dyDescent="0.55000000000000004">
      <c r="A50" s="106"/>
      <c r="B50" s="31">
        <v>45</v>
      </c>
      <c r="C50" s="33">
        <f t="shared" si="0"/>
        <v>45.1</v>
      </c>
      <c r="D50" s="38">
        <f t="shared" si="1"/>
        <v>1.6541765418779606</v>
      </c>
      <c r="E50" s="33">
        <v>51</v>
      </c>
      <c r="F50" s="33">
        <v>177</v>
      </c>
      <c r="G50" s="33">
        <v>74.400000000000006</v>
      </c>
      <c r="H50" s="33">
        <v>0</v>
      </c>
    </row>
    <row r="51" spans="1:13" x14ac:dyDescent="0.55000000000000004">
      <c r="A51" s="106"/>
      <c r="B51" s="31">
        <v>24</v>
      </c>
      <c r="C51" s="33">
        <f t="shared" si="0"/>
        <v>24.1</v>
      </c>
      <c r="D51" s="38">
        <f t="shared" si="1"/>
        <v>1.3820170425748683</v>
      </c>
      <c r="E51" s="33">
        <v>60</v>
      </c>
      <c r="F51" s="33">
        <v>184</v>
      </c>
      <c r="G51" s="33">
        <v>74</v>
      </c>
      <c r="H51" s="33">
        <v>0</v>
      </c>
    </row>
    <row r="52" spans="1:13" x14ac:dyDescent="0.55000000000000004">
      <c r="A52" s="106"/>
      <c r="B52" s="31">
        <v>81</v>
      </c>
      <c r="C52" s="33">
        <f t="shared" si="0"/>
        <v>81.099999999999994</v>
      </c>
      <c r="D52" s="38">
        <f t="shared" si="1"/>
        <v>1.909020854211156</v>
      </c>
      <c r="E52" s="33">
        <v>65</v>
      </c>
      <c r="F52" s="33">
        <v>175</v>
      </c>
      <c r="G52" s="33">
        <v>72</v>
      </c>
      <c r="H52" s="33">
        <v>0</v>
      </c>
    </row>
    <row r="53" spans="1:13" x14ac:dyDescent="0.55000000000000004">
      <c r="A53" s="106"/>
      <c r="B53" s="31">
        <v>5</v>
      </c>
      <c r="C53" s="33">
        <f t="shared" si="0"/>
        <v>5.0999999999999996</v>
      </c>
      <c r="D53" s="38">
        <f t="shared" si="1"/>
        <v>0.70757017609793638</v>
      </c>
      <c r="E53" s="33">
        <v>63</v>
      </c>
      <c r="F53" s="33">
        <v>170</v>
      </c>
      <c r="G53" s="33">
        <v>70</v>
      </c>
      <c r="H53" s="33">
        <v>0</v>
      </c>
    </row>
    <row r="54" spans="1:13" x14ac:dyDescent="0.55000000000000004">
      <c r="A54" s="106"/>
      <c r="B54" s="31">
        <v>38</v>
      </c>
      <c r="C54" s="33">
        <f t="shared" si="0"/>
        <v>38.1</v>
      </c>
      <c r="D54" s="38">
        <f t="shared" si="1"/>
        <v>1.5809249756756194</v>
      </c>
      <c r="E54" s="33">
        <v>52</v>
      </c>
      <c r="F54" s="33">
        <v>176</v>
      </c>
      <c r="G54" s="33">
        <v>69</v>
      </c>
      <c r="H54" s="33">
        <v>0</v>
      </c>
    </row>
    <row r="55" spans="1:13" s="2" customFormat="1" x14ac:dyDescent="0.55000000000000004">
      <c r="A55" s="41" t="s">
        <v>45</v>
      </c>
      <c r="B55" s="40">
        <f>AVERAGE(B4:B54)</f>
        <v>47.58064516129032</v>
      </c>
      <c r="C55" s="40">
        <f t="shared" ref="C55:G55" si="5">AVERAGE(C4:C54)</f>
        <v>47.6806451612903</v>
      </c>
      <c r="D55" s="40">
        <f t="shared" si="5"/>
        <v>1.4430811574597162</v>
      </c>
      <c r="E55" s="40">
        <f t="shared" si="5"/>
        <v>42.838709677419352</v>
      </c>
      <c r="F55" s="40">
        <f t="shared" si="5"/>
        <v>176.83870967741936</v>
      </c>
      <c r="G55" s="40">
        <f t="shared" si="5"/>
        <v>78.641935483870967</v>
      </c>
      <c r="H55" s="40">
        <f>AVERAGE(H4:H54)</f>
        <v>0.22580645161290322</v>
      </c>
      <c r="M55" s="12"/>
    </row>
    <row r="56" spans="1:13" x14ac:dyDescent="0.55000000000000004">
      <c r="A56" s="33" t="s">
        <v>46</v>
      </c>
      <c r="B56" s="38">
        <f>_xlfn.STDEV.S(B4:B54)</f>
        <v>28.616748235428364</v>
      </c>
      <c r="C56" s="38">
        <f t="shared" ref="C56:G56" si="6">_xlfn.STDEV.S(C4:C54)</f>
        <v>28.616748235428407</v>
      </c>
      <c r="D56" s="38">
        <f t="shared" si="6"/>
        <v>0.73206390246419129</v>
      </c>
      <c r="E56" s="38">
        <f t="shared" si="6"/>
        <v>16.625475981544206</v>
      </c>
      <c r="F56" s="38">
        <f t="shared" si="6"/>
        <v>9.1582268086988261</v>
      </c>
      <c r="G56" s="38">
        <f t="shared" si="6"/>
        <v>14.742388413314577</v>
      </c>
      <c r="H56" s="38"/>
    </row>
    <row r="57" spans="1:13" x14ac:dyDescent="0.55000000000000004">
      <c r="A57" s="33" t="s">
        <v>47</v>
      </c>
      <c r="B57" s="33">
        <f>MEDIAN(B4:B54)</f>
        <v>52</v>
      </c>
      <c r="C57" s="33">
        <f t="shared" ref="C57:G57" si="7">MEDIAN(C4:C54)</f>
        <v>52.1</v>
      </c>
      <c r="D57" s="38">
        <f t="shared" si="7"/>
        <v>1.7168377232995244</v>
      </c>
      <c r="E57" s="33">
        <f t="shared" si="7"/>
        <v>48</v>
      </c>
      <c r="F57" s="33">
        <f t="shared" si="7"/>
        <v>177</v>
      </c>
      <c r="G57" s="33">
        <f t="shared" si="7"/>
        <v>74.400000000000006</v>
      </c>
    </row>
  </sheetData>
  <mergeCells count="4">
    <mergeCell ref="B2:H2"/>
    <mergeCell ref="A4:A14"/>
    <mergeCell ref="A15:A34"/>
    <mergeCell ref="A35:A54"/>
  </mergeCells>
  <pageMargins left="0.7" right="0.7" top="0.75" bottom="0.75" header="0.3" footer="0.3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CTR dataset WP COLD (3 studies)</vt:lpstr>
      <vt:lpstr>Thermal sens data RAW</vt:lpstr>
      <vt:lpstr>Wetness perc data RAW</vt:lpstr>
      <vt:lpstr>CTR dataset WP NEU (3 studies)</vt:lpstr>
      <vt:lpstr>CTR dataset WP WAR (3 studies)</vt:lpstr>
      <vt:lpstr>TAB2</vt:lpstr>
      <vt:lpstr>CTR dataset WP COLD (3 stud)</vt:lpstr>
      <vt:lpstr>CTR dataset WP NEU (3 stud)</vt:lpstr>
      <vt:lpstr>CTR dataset WP WAR (3 stud)</vt:lpstr>
      <vt:lpstr>TAB3</vt:lpstr>
      <vt:lpstr>TAB4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</dc:creator>
  <cp:lastModifiedBy>Davide Filingeri</cp:lastModifiedBy>
  <cp:lastPrinted>2021-09-30T10:19:37Z</cp:lastPrinted>
  <dcterms:created xsi:type="dcterms:W3CDTF">2020-04-29T16:27:03Z</dcterms:created>
  <dcterms:modified xsi:type="dcterms:W3CDTF">2021-09-30T10:23:10Z</dcterms:modified>
</cp:coreProperties>
</file>