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unet-my.sharepoint.com/personal/pssb_lunet_lboro_ac_uk/Documents/Sam Rowland PhD/Study 1 Cold/Manuscript/JAP/"/>
    </mc:Choice>
  </mc:AlternateContent>
  <xr:revisionPtr revIDLastSave="0" documentId="14_{CFA31135-44B7-4BCE-B026-AF07D028DBB0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Demographics" sheetId="3" r:id="rId1"/>
    <sheet name="Oral Temp" sheetId="72" r:id="rId2"/>
    <sheet name="Skin Temp" sheetId="81" r:id="rId3"/>
    <sheet name="Thermal Sensation" sheetId="75" r:id="rId4"/>
    <sheet name="Salivary Flow Rate" sheetId="71" r:id="rId5"/>
    <sheet name="Salivary pH" sheetId="100" r:id="rId6"/>
    <sheet name="SBP" sheetId="2" r:id="rId7"/>
    <sheet name="DBP" sheetId="66" r:id="rId8"/>
    <sheet name="HR" sheetId="68" r:id="rId9"/>
    <sheet name="Salivary Nitrite" sheetId="83" r:id="rId10"/>
    <sheet name="Salivary NO2 normalised to SFR" sheetId="95" r:id="rId11"/>
    <sheet name="Salivary NO2 AUC" sheetId="97" r:id="rId12"/>
    <sheet name="Salivary Nitrate" sheetId="85" r:id="rId13"/>
    <sheet name="Salivary NO3 normalised to SFR" sheetId="96" r:id="rId14"/>
    <sheet name="Salivary NO2NO3 ratio" sheetId="99" r:id="rId15"/>
    <sheet name="Plasma Nitrite" sheetId="87" r:id="rId16"/>
    <sheet name="Plasma Nitrate" sheetId="88" r:id="rId17"/>
    <sheet name="Skin Blood Flow" sheetId="92" r:id="rId1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87" l="1"/>
  <c r="F6" i="87"/>
  <c r="N121" i="66"/>
  <c r="N122" i="66" l="1"/>
  <c r="AA45" i="92" l="1"/>
  <c r="AA59" i="92"/>
  <c r="AA60" i="92"/>
  <c r="AA46" i="92"/>
  <c r="AA31" i="92"/>
  <c r="AA16" i="92"/>
  <c r="AA30" i="92"/>
  <c r="AA15" i="92"/>
  <c r="AA57" i="92"/>
  <c r="AA56" i="92"/>
  <c r="AA53" i="92"/>
  <c r="AA52" i="92"/>
  <c r="AA51" i="92"/>
  <c r="AA42" i="92"/>
  <c r="AA41" i="92"/>
  <c r="AA38" i="92"/>
  <c r="AA37" i="92"/>
  <c r="AA36" i="92"/>
  <c r="AA27" i="92"/>
  <c r="AA26" i="92"/>
  <c r="AA23" i="92"/>
  <c r="AA22" i="92"/>
  <c r="AA21" i="92"/>
  <c r="AA7" i="92"/>
  <c r="AA8" i="92"/>
  <c r="AA11" i="92"/>
  <c r="AA12" i="92"/>
  <c r="AA6" i="92"/>
  <c r="AB26" i="92"/>
  <c r="AB25" i="92"/>
  <c r="AB24" i="92"/>
  <c r="AB23" i="92"/>
  <c r="AB22" i="92"/>
  <c r="AB21" i="92"/>
  <c r="AB20" i="92"/>
  <c r="U80" i="99" l="1"/>
  <c r="S80" i="99"/>
  <c r="Q80" i="99"/>
  <c r="P80" i="99"/>
  <c r="O80" i="99"/>
  <c r="M80" i="99"/>
  <c r="L80" i="99"/>
  <c r="K80" i="99"/>
  <c r="I80" i="99"/>
  <c r="H80" i="99"/>
  <c r="G80" i="99"/>
  <c r="E80" i="99"/>
  <c r="D80" i="99"/>
  <c r="C80" i="99"/>
  <c r="U79" i="99"/>
  <c r="S79" i="99"/>
  <c r="Q79" i="99"/>
  <c r="P79" i="99"/>
  <c r="M79" i="99"/>
  <c r="L79" i="99"/>
  <c r="I79" i="99"/>
  <c r="H79" i="99"/>
  <c r="E79" i="99"/>
  <c r="D79" i="99"/>
  <c r="C79" i="99"/>
  <c r="U60" i="99"/>
  <c r="S60" i="99"/>
  <c r="Q60" i="99"/>
  <c r="P60" i="99"/>
  <c r="O60" i="99"/>
  <c r="M60" i="99"/>
  <c r="L60" i="99"/>
  <c r="K60" i="99"/>
  <c r="I60" i="99"/>
  <c r="H60" i="99"/>
  <c r="G60" i="99"/>
  <c r="E60" i="99"/>
  <c r="D60" i="99"/>
  <c r="C60" i="99"/>
  <c r="U59" i="99"/>
  <c r="Q59" i="99"/>
  <c r="P59" i="99"/>
  <c r="M59" i="99"/>
  <c r="L59" i="99"/>
  <c r="I59" i="99"/>
  <c r="H59" i="99"/>
  <c r="E59" i="99"/>
  <c r="D59" i="99"/>
  <c r="C59" i="99"/>
  <c r="U40" i="99"/>
  <c r="S40" i="99"/>
  <c r="Q40" i="99"/>
  <c r="P40" i="99"/>
  <c r="O40" i="99"/>
  <c r="M40" i="99"/>
  <c r="L40" i="99"/>
  <c r="K40" i="99"/>
  <c r="I40" i="99"/>
  <c r="H40" i="99"/>
  <c r="G40" i="99"/>
  <c r="E40" i="99"/>
  <c r="D40" i="99"/>
  <c r="C40" i="99"/>
  <c r="U39" i="99"/>
  <c r="Q39" i="99"/>
  <c r="P39" i="99"/>
  <c r="M39" i="99"/>
  <c r="L39" i="99"/>
  <c r="I39" i="99"/>
  <c r="H39" i="99"/>
  <c r="E39" i="99"/>
  <c r="D39" i="99"/>
  <c r="C39" i="99"/>
  <c r="U20" i="99"/>
  <c r="S20" i="99"/>
  <c r="Q20" i="99"/>
  <c r="P20" i="99"/>
  <c r="O20" i="99"/>
  <c r="M20" i="99"/>
  <c r="L20" i="99"/>
  <c r="K20" i="99"/>
  <c r="I20" i="99"/>
  <c r="H20" i="99"/>
  <c r="G20" i="99"/>
  <c r="E20" i="99"/>
  <c r="D20" i="99"/>
  <c r="C20" i="99"/>
  <c r="U19" i="99"/>
  <c r="Q19" i="99"/>
  <c r="P19" i="99"/>
  <c r="M19" i="99"/>
  <c r="L19" i="99"/>
  <c r="I19" i="99"/>
  <c r="H19" i="99"/>
  <c r="E19" i="99"/>
  <c r="D19" i="99"/>
  <c r="C19" i="99"/>
  <c r="T6" i="96"/>
  <c r="T6" i="83"/>
  <c r="V6" i="83" s="1"/>
  <c r="F6" i="83"/>
  <c r="F6" i="99" s="1"/>
  <c r="T102" i="96"/>
  <c r="T70" i="96"/>
  <c r="T26" i="85"/>
  <c r="V26" i="85"/>
  <c r="T27" i="85"/>
  <c r="T28" i="85"/>
  <c r="T29" i="85"/>
  <c r="T30" i="85"/>
  <c r="T31" i="85"/>
  <c r="T32" i="85"/>
  <c r="T33" i="85"/>
  <c r="T34" i="85"/>
  <c r="T35" i="85"/>
  <c r="T36" i="85"/>
  <c r="T37" i="85"/>
  <c r="T41" i="96"/>
  <c r="T77" i="85"/>
  <c r="T76" i="85"/>
  <c r="T75" i="85"/>
  <c r="T74" i="85"/>
  <c r="T73" i="85"/>
  <c r="T72" i="85"/>
  <c r="T71" i="85"/>
  <c r="T57" i="85"/>
  <c r="T56" i="85"/>
  <c r="T55" i="85"/>
  <c r="T54" i="85"/>
  <c r="T53" i="85"/>
  <c r="T52" i="85"/>
  <c r="T51" i="85"/>
  <c r="T49" i="85"/>
  <c r="T11" i="85"/>
  <c r="T12" i="85"/>
  <c r="T13" i="85"/>
  <c r="T14" i="85"/>
  <c r="T15" i="85"/>
  <c r="T16" i="85"/>
  <c r="T17" i="85"/>
  <c r="T82" i="100"/>
  <c r="T84" i="100" s="1"/>
  <c r="T71" i="100"/>
  <c r="T81" i="100"/>
  <c r="T80" i="100"/>
  <c r="T79" i="100"/>
  <c r="T78" i="100"/>
  <c r="T77" i="100"/>
  <c r="T76" i="100"/>
  <c r="T75" i="100"/>
  <c r="T74" i="100"/>
  <c r="T73" i="100"/>
  <c r="T72" i="100"/>
  <c r="T50" i="100"/>
  <c r="T61" i="100"/>
  <c r="T60" i="100"/>
  <c r="T59" i="100"/>
  <c r="T58" i="100"/>
  <c r="T57" i="100"/>
  <c r="T56" i="100"/>
  <c r="T55" i="100"/>
  <c r="T54" i="100"/>
  <c r="T53" i="100"/>
  <c r="T52" i="100"/>
  <c r="T51" i="100"/>
  <c r="T63" i="100"/>
  <c r="T28" i="100"/>
  <c r="T39" i="100"/>
  <c r="T38" i="100"/>
  <c r="T37" i="100"/>
  <c r="T36" i="100"/>
  <c r="T35" i="100"/>
  <c r="T34" i="100"/>
  <c r="T33" i="100"/>
  <c r="T32" i="100"/>
  <c r="T31" i="100"/>
  <c r="T30" i="100"/>
  <c r="T29" i="100"/>
  <c r="T41" i="100"/>
  <c r="T16" i="100"/>
  <c r="T7" i="100"/>
  <c r="T18" i="100"/>
  <c r="R53" i="100"/>
  <c r="N53" i="100"/>
  <c r="J53" i="100"/>
  <c r="F53" i="100"/>
  <c r="F72" i="100"/>
  <c r="R82" i="100"/>
  <c r="N82" i="100"/>
  <c r="J82" i="100"/>
  <c r="F82" i="100"/>
  <c r="R81" i="100"/>
  <c r="N81" i="100"/>
  <c r="J81" i="100"/>
  <c r="F81" i="100"/>
  <c r="R80" i="100"/>
  <c r="N80" i="100"/>
  <c r="J80" i="100"/>
  <c r="F80" i="100"/>
  <c r="R79" i="100"/>
  <c r="N79" i="100"/>
  <c r="J79" i="100"/>
  <c r="F79" i="100"/>
  <c r="R78" i="100"/>
  <c r="N78" i="100"/>
  <c r="J78" i="100"/>
  <c r="F78" i="100"/>
  <c r="R77" i="100"/>
  <c r="N77" i="100"/>
  <c r="J77" i="100"/>
  <c r="F77" i="100"/>
  <c r="R76" i="100"/>
  <c r="N76" i="100"/>
  <c r="J76" i="100"/>
  <c r="F76" i="100"/>
  <c r="R75" i="100"/>
  <c r="N75" i="100"/>
  <c r="K75" i="100"/>
  <c r="K84" i="100" s="1"/>
  <c r="J75" i="100"/>
  <c r="F75" i="100"/>
  <c r="R74" i="100"/>
  <c r="N74" i="100"/>
  <c r="J74" i="100"/>
  <c r="F74" i="100"/>
  <c r="R73" i="100"/>
  <c r="N73" i="100"/>
  <c r="J73" i="100"/>
  <c r="F73" i="100"/>
  <c r="R72" i="100"/>
  <c r="N72" i="100"/>
  <c r="J72" i="100"/>
  <c r="R71" i="100"/>
  <c r="N71" i="100"/>
  <c r="J71" i="100"/>
  <c r="F71" i="100"/>
  <c r="R61" i="100"/>
  <c r="R60" i="100"/>
  <c r="R59" i="100"/>
  <c r="R58" i="100"/>
  <c r="R57" i="100"/>
  <c r="R56" i="100"/>
  <c r="R55" i="100"/>
  <c r="R54" i="100"/>
  <c r="R52" i="100"/>
  <c r="R51" i="100"/>
  <c r="R50" i="100"/>
  <c r="N61" i="100"/>
  <c r="N60" i="100"/>
  <c r="N59" i="100"/>
  <c r="N58" i="100"/>
  <c r="N57" i="100"/>
  <c r="N56" i="100"/>
  <c r="N55" i="100"/>
  <c r="N54" i="100"/>
  <c r="N52" i="100"/>
  <c r="N51" i="100"/>
  <c r="N50" i="100"/>
  <c r="J61" i="100"/>
  <c r="J60" i="100"/>
  <c r="J59" i="100"/>
  <c r="J58" i="100"/>
  <c r="J57" i="100"/>
  <c r="J56" i="100"/>
  <c r="J55" i="100"/>
  <c r="J54" i="100"/>
  <c r="J52" i="100"/>
  <c r="J51" i="100"/>
  <c r="J50" i="100"/>
  <c r="F61" i="100"/>
  <c r="F60" i="100"/>
  <c r="F59" i="100"/>
  <c r="F58" i="100"/>
  <c r="F57" i="100"/>
  <c r="F56" i="100"/>
  <c r="F55" i="100"/>
  <c r="F54" i="100"/>
  <c r="F52" i="100"/>
  <c r="F51" i="100"/>
  <c r="F50" i="100"/>
  <c r="R39" i="100"/>
  <c r="R38" i="100"/>
  <c r="R37" i="100"/>
  <c r="R36" i="100"/>
  <c r="R35" i="100"/>
  <c r="R34" i="100"/>
  <c r="R33" i="100"/>
  <c r="R32" i="100"/>
  <c r="R31" i="100"/>
  <c r="R30" i="100"/>
  <c r="R29" i="100"/>
  <c r="R28" i="100"/>
  <c r="N39" i="100"/>
  <c r="N38" i="100"/>
  <c r="N37" i="100"/>
  <c r="N36" i="100"/>
  <c r="N35" i="100"/>
  <c r="N34" i="100"/>
  <c r="N33" i="100"/>
  <c r="N32" i="100"/>
  <c r="N31" i="100"/>
  <c r="N30" i="100"/>
  <c r="N29" i="100"/>
  <c r="N28" i="100"/>
  <c r="J39" i="100"/>
  <c r="J38" i="100"/>
  <c r="J37" i="100"/>
  <c r="J36" i="100"/>
  <c r="J35" i="100"/>
  <c r="J34" i="100"/>
  <c r="J33" i="100"/>
  <c r="J32" i="100"/>
  <c r="J31" i="100"/>
  <c r="J30" i="100"/>
  <c r="J29" i="100"/>
  <c r="J28" i="100"/>
  <c r="F39" i="100"/>
  <c r="F38" i="100"/>
  <c r="F37" i="100"/>
  <c r="F36" i="100"/>
  <c r="F35" i="100"/>
  <c r="F34" i="100"/>
  <c r="F33" i="100"/>
  <c r="F32" i="100"/>
  <c r="F31" i="100"/>
  <c r="F30" i="100"/>
  <c r="F29" i="100"/>
  <c r="F28" i="100"/>
  <c r="R18" i="100"/>
  <c r="R17" i="100"/>
  <c r="R16" i="100"/>
  <c r="R15" i="100"/>
  <c r="R14" i="100"/>
  <c r="R13" i="100"/>
  <c r="R12" i="100"/>
  <c r="R11" i="100"/>
  <c r="R10" i="100"/>
  <c r="R9" i="100"/>
  <c r="R8" i="100"/>
  <c r="R7" i="100"/>
  <c r="N18" i="100"/>
  <c r="N17" i="100"/>
  <c r="N16" i="100"/>
  <c r="N15" i="100"/>
  <c r="N14" i="100"/>
  <c r="N13" i="100"/>
  <c r="N12" i="100"/>
  <c r="N11" i="100"/>
  <c r="N10" i="100"/>
  <c r="N9" i="100"/>
  <c r="N8" i="100"/>
  <c r="N7" i="100"/>
  <c r="J18" i="100"/>
  <c r="J17" i="100"/>
  <c r="T17" i="100" s="1"/>
  <c r="J16" i="100"/>
  <c r="J15" i="100"/>
  <c r="T15" i="100" s="1"/>
  <c r="J14" i="100"/>
  <c r="T14" i="100" s="1"/>
  <c r="J13" i="100"/>
  <c r="J12" i="100"/>
  <c r="T12" i="100" s="1"/>
  <c r="J11" i="100"/>
  <c r="T11" i="100" s="1"/>
  <c r="J10" i="100"/>
  <c r="T10" i="100" s="1"/>
  <c r="J9" i="100"/>
  <c r="T9" i="100" s="1"/>
  <c r="J8" i="100"/>
  <c r="T8" i="100" s="1"/>
  <c r="J7" i="100"/>
  <c r="F18" i="100"/>
  <c r="F8" i="100"/>
  <c r="F9" i="100"/>
  <c r="F10" i="100"/>
  <c r="F11" i="100"/>
  <c r="F12" i="100"/>
  <c r="F13" i="100"/>
  <c r="F14" i="100"/>
  <c r="F15" i="100"/>
  <c r="F16" i="100"/>
  <c r="F17" i="100"/>
  <c r="F7" i="100"/>
  <c r="Q85" i="100"/>
  <c r="P85" i="100"/>
  <c r="O85" i="100"/>
  <c r="M85" i="100"/>
  <c r="L85" i="100"/>
  <c r="I85" i="100"/>
  <c r="H85" i="100"/>
  <c r="G85" i="100"/>
  <c r="D85" i="100"/>
  <c r="C85" i="100"/>
  <c r="B85" i="100"/>
  <c r="Q84" i="100"/>
  <c r="P84" i="100"/>
  <c r="O84" i="100"/>
  <c r="M84" i="100"/>
  <c r="L84" i="100"/>
  <c r="I84" i="100"/>
  <c r="H84" i="100"/>
  <c r="G84" i="100"/>
  <c r="D84" i="100"/>
  <c r="C84" i="100"/>
  <c r="B84" i="100"/>
  <c r="Q64" i="100"/>
  <c r="P64" i="100"/>
  <c r="O64" i="100"/>
  <c r="M64" i="100"/>
  <c r="L64" i="100"/>
  <c r="I64" i="100"/>
  <c r="H64" i="100"/>
  <c r="G64" i="100"/>
  <c r="D64" i="100"/>
  <c r="C64" i="100"/>
  <c r="B64" i="100"/>
  <c r="Q63" i="100"/>
  <c r="P63" i="100"/>
  <c r="O63" i="100"/>
  <c r="M63" i="100"/>
  <c r="L63" i="100"/>
  <c r="I63" i="100"/>
  <c r="H63" i="100"/>
  <c r="G63" i="100"/>
  <c r="D63" i="100"/>
  <c r="C63" i="100"/>
  <c r="B63" i="100"/>
  <c r="Q42" i="100"/>
  <c r="P42" i="100"/>
  <c r="O42" i="100"/>
  <c r="M42" i="100"/>
  <c r="L42" i="100"/>
  <c r="K42" i="100"/>
  <c r="I42" i="100"/>
  <c r="H42" i="100"/>
  <c r="G42" i="100"/>
  <c r="D42" i="100"/>
  <c r="C42" i="100"/>
  <c r="B42" i="100"/>
  <c r="Q41" i="100"/>
  <c r="P41" i="100"/>
  <c r="O41" i="100"/>
  <c r="M41" i="100"/>
  <c r="L41" i="100"/>
  <c r="K41" i="100"/>
  <c r="I41" i="100"/>
  <c r="H41" i="100"/>
  <c r="G41" i="100"/>
  <c r="D41" i="100"/>
  <c r="C41" i="100"/>
  <c r="B41" i="100"/>
  <c r="Q21" i="100"/>
  <c r="P21" i="100"/>
  <c r="O21" i="100"/>
  <c r="M21" i="100"/>
  <c r="L21" i="100"/>
  <c r="K21" i="100"/>
  <c r="I21" i="100"/>
  <c r="H21" i="100"/>
  <c r="G21" i="100"/>
  <c r="D21" i="100"/>
  <c r="B21" i="100"/>
  <c r="Q20" i="100"/>
  <c r="P20" i="100"/>
  <c r="O20" i="100"/>
  <c r="M20" i="100"/>
  <c r="L20" i="100"/>
  <c r="K20" i="100"/>
  <c r="I20" i="100"/>
  <c r="H20" i="100"/>
  <c r="G20" i="100"/>
  <c r="D20" i="100"/>
  <c r="B20" i="100"/>
  <c r="F6" i="85" l="1"/>
  <c r="T85" i="100"/>
  <c r="T64" i="100"/>
  <c r="T42" i="100"/>
  <c r="K85" i="100"/>
  <c r="T13" i="100"/>
  <c r="F85" i="100"/>
  <c r="F84" i="100"/>
  <c r="F42" i="100"/>
  <c r="F64" i="100"/>
  <c r="F41" i="100"/>
  <c r="F20" i="100"/>
  <c r="F63" i="100"/>
  <c r="F21" i="100"/>
  <c r="J41" i="100"/>
  <c r="K54" i="100"/>
  <c r="K63" i="100" s="1"/>
  <c r="J20" i="100"/>
  <c r="N41" i="100"/>
  <c r="N42" i="100"/>
  <c r="J42" i="100"/>
  <c r="N84" i="100"/>
  <c r="J21" i="100"/>
  <c r="R42" i="100"/>
  <c r="R41" i="100"/>
  <c r="R85" i="100"/>
  <c r="R84" i="100"/>
  <c r="J64" i="100"/>
  <c r="R21" i="100"/>
  <c r="R20" i="100"/>
  <c r="N64" i="100"/>
  <c r="R63" i="100"/>
  <c r="R64" i="100"/>
  <c r="J63" i="100"/>
  <c r="J85" i="100"/>
  <c r="N85" i="100"/>
  <c r="N20" i="100"/>
  <c r="N21" i="100"/>
  <c r="N63" i="100"/>
  <c r="J84" i="100"/>
  <c r="Z114" i="97"/>
  <c r="Z116" i="97"/>
  <c r="X112" i="97"/>
  <c r="X111" i="97"/>
  <c r="S114" i="97"/>
  <c r="S116" i="97"/>
  <c r="Q112" i="97"/>
  <c r="Q111" i="97"/>
  <c r="L114" i="97"/>
  <c r="L116" i="97"/>
  <c r="J112" i="97"/>
  <c r="J111" i="97"/>
  <c r="E116" i="97"/>
  <c r="E114" i="97"/>
  <c r="C112" i="97"/>
  <c r="C111" i="97"/>
  <c r="T20" i="100" l="1"/>
  <c r="T21" i="100"/>
  <c r="K64" i="100"/>
  <c r="R104" i="96" l="1"/>
  <c r="R105" i="96"/>
  <c r="N104" i="96"/>
  <c r="J104" i="96"/>
  <c r="J105" i="96"/>
  <c r="R74" i="96"/>
  <c r="N74" i="96"/>
  <c r="J74" i="96"/>
  <c r="U116" i="96"/>
  <c r="S116" i="96"/>
  <c r="Q116" i="96"/>
  <c r="P116" i="96"/>
  <c r="O116" i="96"/>
  <c r="M116" i="96"/>
  <c r="L116" i="96"/>
  <c r="K116" i="96"/>
  <c r="I116" i="96"/>
  <c r="H116" i="96"/>
  <c r="G116" i="96"/>
  <c r="E116" i="96"/>
  <c r="D116" i="96"/>
  <c r="C116" i="96"/>
  <c r="U115" i="96"/>
  <c r="S115" i="96"/>
  <c r="Q115" i="96"/>
  <c r="P115" i="96"/>
  <c r="M115" i="96"/>
  <c r="L115" i="96"/>
  <c r="I115" i="96"/>
  <c r="H115" i="96"/>
  <c r="E115" i="96"/>
  <c r="D115" i="96"/>
  <c r="C115" i="96"/>
  <c r="T113" i="96"/>
  <c r="T112" i="96"/>
  <c r="T111" i="96"/>
  <c r="T110" i="96"/>
  <c r="T109" i="96"/>
  <c r="T108" i="96"/>
  <c r="T107" i="96"/>
  <c r="T106" i="96"/>
  <c r="T105" i="96"/>
  <c r="T104" i="96"/>
  <c r="T103" i="96"/>
  <c r="U84" i="96"/>
  <c r="S84" i="96"/>
  <c r="Q84" i="96"/>
  <c r="P84" i="96"/>
  <c r="O84" i="96"/>
  <c r="M84" i="96"/>
  <c r="L84" i="96"/>
  <c r="K84" i="96"/>
  <c r="I84" i="96"/>
  <c r="H84" i="96"/>
  <c r="G84" i="96"/>
  <c r="E84" i="96"/>
  <c r="D84" i="96"/>
  <c r="C84" i="96"/>
  <c r="U83" i="96"/>
  <c r="Q83" i="96"/>
  <c r="P83" i="96"/>
  <c r="M83" i="96"/>
  <c r="L83" i="96"/>
  <c r="I83" i="96"/>
  <c r="H83" i="96"/>
  <c r="E83" i="96"/>
  <c r="D83" i="96"/>
  <c r="C83" i="96"/>
  <c r="T81" i="96"/>
  <c r="T80" i="96"/>
  <c r="T79" i="96"/>
  <c r="T78" i="96"/>
  <c r="T77" i="96"/>
  <c r="T76" i="96"/>
  <c r="T75" i="96"/>
  <c r="T74" i="96"/>
  <c r="T73" i="96"/>
  <c r="T72" i="96"/>
  <c r="T71" i="96"/>
  <c r="U52" i="96"/>
  <c r="S52" i="96"/>
  <c r="Q52" i="96"/>
  <c r="P52" i="96"/>
  <c r="O52" i="96"/>
  <c r="M52" i="96"/>
  <c r="L52" i="96"/>
  <c r="K52" i="96"/>
  <c r="I52" i="96"/>
  <c r="H52" i="96"/>
  <c r="G52" i="96"/>
  <c r="E52" i="96"/>
  <c r="D52" i="96"/>
  <c r="C52" i="96"/>
  <c r="U51" i="96"/>
  <c r="Q51" i="96"/>
  <c r="P51" i="96"/>
  <c r="M51" i="96"/>
  <c r="L51" i="96"/>
  <c r="I51" i="96"/>
  <c r="H51" i="96"/>
  <c r="E51" i="96"/>
  <c r="D51" i="96"/>
  <c r="C51" i="96"/>
  <c r="T49" i="96"/>
  <c r="T48" i="96"/>
  <c r="T47" i="96"/>
  <c r="T46" i="96"/>
  <c r="T45" i="96"/>
  <c r="T44" i="96"/>
  <c r="T43" i="96"/>
  <c r="T42" i="96"/>
  <c r="T40" i="96"/>
  <c r="T39" i="96"/>
  <c r="T38" i="96"/>
  <c r="U20" i="96"/>
  <c r="S20" i="96"/>
  <c r="Q20" i="96"/>
  <c r="P20" i="96"/>
  <c r="O20" i="96"/>
  <c r="M20" i="96"/>
  <c r="L20" i="96"/>
  <c r="K20" i="96"/>
  <c r="I20" i="96"/>
  <c r="H20" i="96"/>
  <c r="G20" i="96"/>
  <c r="E20" i="96"/>
  <c r="D20" i="96"/>
  <c r="C20" i="96"/>
  <c r="U19" i="96"/>
  <c r="Q19" i="96"/>
  <c r="P19" i="96"/>
  <c r="M19" i="96"/>
  <c r="L19" i="96"/>
  <c r="I19" i="96"/>
  <c r="H19" i="96"/>
  <c r="E19" i="96"/>
  <c r="D19" i="96"/>
  <c r="C19" i="96"/>
  <c r="T115" i="96" l="1"/>
  <c r="T83" i="96"/>
  <c r="T116" i="96"/>
  <c r="T84" i="96"/>
  <c r="T52" i="96"/>
  <c r="T51" i="96"/>
  <c r="R105" i="95" l="1"/>
  <c r="X34" i="97" s="1"/>
  <c r="R104" i="95"/>
  <c r="X25" i="97" s="1"/>
  <c r="R74" i="95"/>
  <c r="Q43" i="97" s="1"/>
  <c r="N104" i="95"/>
  <c r="X24" i="97" s="1"/>
  <c r="N74" i="95"/>
  <c r="Q42" i="97" s="1"/>
  <c r="J104" i="95"/>
  <c r="J105" i="95"/>
  <c r="J74" i="95"/>
  <c r="T116" i="95"/>
  <c r="Q116" i="95"/>
  <c r="P116" i="95"/>
  <c r="M116" i="95"/>
  <c r="L116" i="95"/>
  <c r="I116" i="95"/>
  <c r="H116" i="95"/>
  <c r="E116" i="95"/>
  <c r="D116" i="95"/>
  <c r="C116" i="95"/>
  <c r="T115" i="95"/>
  <c r="Q115" i="95"/>
  <c r="P115" i="95"/>
  <c r="M115" i="95"/>
  <c r="L115" i="95"/>
  <c r="I115" i="95"/>
  <c r="H115" i="95"/>
  <c r="E115" i="95"/>
  <c r="D115" i="95"/>
  <c r="C115" i="95"/>
  <c r="T84" i="95"/>
  <c r="Q84" i="95"/>
  <c r="P84" i="95"/>
  <c r="M84" i="95"/>
  <c r="L84" i="95"/>
  <c r="I84" i="95"/>
  <c r="H84" i="95"/>
  <c r="E84" i="95"/>
  <c r="D84" i="95"/>
  <c r="C84" i="95"/>
  <c r="T83" i="95"/>
  <c r="Q83" i="95"/>
  <c r="P83" i="95"/>
  <c r="M83" i="95"/>
  <c r="L83" i="95"/>
  <c r="I83" i="95"/>
  <c r="H83" i="95"/>
  <c r="E83" i="95"/>
  <c r="D83" i="95"/>
  <c r="C83" i="95"/>
  <c r="T52" i="95"/>
  <c r="Q52" i="95"/>
  <c r="P52" i="95"/>
  <c r="M52" i="95"/>
  <c r="L52" i="95"/>
  <c r="I52" i="95"/>
  <c r="H52" i="95"/>
  <c r="E52" i="95"/>
  <c r="D52" i="95"/>
  <c r="C52" i="95"/>
  <c r="T51" i="95"/>
  <c r="Q51" i="95"/>
  <c r="P51" i="95"/>
  <c r="M51" i="95"/>
  <c r="L51" i="95"/>
  <c r="I51" i="95"/>
  <c r="H51" i="95"/>
  <c r="E51" i="95"/>
  <c r="D51" i="95"/>
  <c r="C51" i="95"/>
  <c r="T20" i="95"/>
  <c r="Q20" i="95"/>
  <c r="P20" i="95"/>
  <c r="M20" i="95"/>
  <c r="L20" i="95"/>
  <c r="I20" i="95"/>
  <c r="H20" i="95"/>
  <c r="E20" i="95"/>
  <c r="D20" i="95"/>
  <c r="C20" i="95"/>
  <c r="T19" i="95"/>
  <c r="Q19" i="95"/>
  <c r="P19" i="95"/>
  <c r="M19" i="95"/>
  <c r="L19" i="95"/>
  <c r="I19" i="95"/>
  <c r="H19" i="95"/>
  <c r="E19" i="95"/>
  <c r="D19" i="95"/>
  <c r="C19" i="95"/>
  <c r="X32" i="97" l="1"/>
  <c r="X23" i="97"/>
  <c r="Q41" i="97"/>
  <c r="BA53" i="92"/>
  <c r="BA38" i="92"/>
  <c r="BA23" i="92"/>
  <c r="BA8" i="92"/>
  <c r="AV53" i="92"/>
  <c r="AV38" i="92"/>
  <c r="AV23" i="92"/>
  <c r="AV8" i="92"/>
  <c r="AQ53" i="92"/>
  <c r="AQ38" i="92"/>
  <c r="AQ23" i="92"/>
  <c r="AP8" i="92"/>
  <c r="AQ8" i="92"/>
  <c r="AL53" i="92"/>
  <c r="AL38" i="92"/>
  <c r="AL23" i="92"/>
  <c r="AL8" i="92"/>
  <c r="AZ53" i="92"/>
  <c r="AZ38" i="92"/>
  <c r="AZ23" i="92"/>
  <c r="AZ8" i="92"/>
  <c r="AU53" i="92"/>
  <c r="AU38" i="92"/>
  <c r="AU23" i="92"/>
  <c r="AU8" i="92"/>
  <c r="AP53" i="92"/>
  <c r="AP38" i="92"/>
  <c r="AP23" i="92"/>
  <c r="AK53" i="92"/>
  <c r="AK38" i="92"/>
  <c r="AK23" i="92"/>
  <c r="BC60" i="92"/>
  <c r="BB60" i="92"/>
  <c r="AX60" i="92"/>
  <c r="AW60" i="92"/>
  <c r="AS60" i="92"/>
  <c r="AR60" i="92"/>
  <c r="AN60" i="92"/>
  <c r="AM60" i="92"/>
  <c r="AJ60" i="92"/>
  <c r="BC59" i="92"/>
  <c r="BB59" i="92"/>
  <c r="AX59" i="92"/>
  <c r="AW59" i="92"/>
  <c r="AS59" i="92"/>
  <c r="AR59" i="92"/>
  <c r="AN59" i="92"/>
  <c r="AM59" i="92"/>
  <c r="AJ59" i="92"/>
  <c r="BC45" i="92"/>
  <c r="BB45" i="92"/>
  <c r="AX45" i="92"/>
  <c r="AW45" i="92"/>
  <c r="AS45" i="92"/>
  <c r="AR45" i="92"/>
  <c r="AN45" i="92"/>
  <c r="AM45" i="92"/>
  <c r="AJ45" i="92"/>
  <c r="BC44" i="92"/>
  <c r="BB44" i="92"/>
  <c r="AX44" i="92"/>
  <c r="AW44" i="92"/>
  <c r="AS44" i="92"/>
  <c r="AR44" i="92"/>
  <c r="AN44" i="92"/>
  <c r="AM44" i="92"/>
  <c r="AJ44" i="92"/>
  <c r="BC30" i="92"/>
  <c r="BB30" i="92"/>
  <c r="AX30" i="92"/>
  <c r="AW30" i="92"/>
  <c r="AS30" i="92"/>
  <c r="AR30" i="92"/>
  <c r="AN30" i="92"/>
  <c r="AM30" i="92"/>
  <c r="AJ30" i="92"/>
  <c r="BC29" i="92"/>
  <c r="BB29" i="92"/>
  <c r="AX29" i="92"/>
  <c r="AW29" i="92"/>
  <c r="AS29" i="92"/>
  <c r="AR29" i="92"/>
  <c r="AN29" i="92"/>
  <c r="AM29" i="92"/>
  <c r="AJ29" i="92"/>
  <c r="BC15" i="92"/>
  <c r="BB15" i="92"/>
  <c r="AX15" i="92"/>
  <c r="AW15" i="92"/>
  <c r="AS15" i="92"/>
  <c r="AR15" i="92"/>
  <c r="AN15" i="92"/>
  <c r="AJ15" i="92"/>
  <c r="BC14" i="92"/>
  <c r="BB14" i="92"/>
  <c r="AX14" i="92"/>
  <c r="AW14" i="92"/>
  <c r="AS14" i="92"/>
  <c r="AR14" i="92"/>
  <c r="AN14" i="92"/>
  <c r="AJ14" i="92"/>
  <c r="AM15" i="92" l="1"/>
  <c r="AM14" i="92"/>
  <c r="R11" i="85"/>
  <c r="Q79" i="85"/>
  <c r="S79" i="85"/>
  <c r="U79" i="85"/>
  <c r="E20" i="85"/>
  <c r="G20" i="85"/>
  <c r="H20" i="85"/>
  <c r="I20" i="85"/>
  <c r="K20" i="85"/>
  <c r="L20" i="85"/>
  <c r="M20" i="85"/>
  <c r="O20" i="85"/>
  <c r="P20" i="85"/>
  <c r="Q20" i="85"/>
  <c r="S20" i="85"/>
  <c r="U20" i="85"/>
  <c r="D20" i="85"/>
  <c r="E40" i="85"/>
  <c r="G40" i="85"/>
  <c r="H40" i="85"/>
  <c r="I40" i="85"/>
  <c r="K40" i="85"/>
  <c r="L40" i="85"/>
  <c r="M40" i="85"/>
  <c r="O40" i="85"/>
  <c r="P40" i="85"/>
  <c r="Q40" i="85"/>
  <c r="S40" i="85"/>
  <c r="U40" i="85"/>
  <c r="D40" i="85"/>
  <c r="E60" i="85"/>
  <c r="G60" i="85"/>
  <c r="H60" i="85"/>
  <c r="I60" i="85"/>
  <c r="K60" i="85"/>
  <c r="L60" i="85"/>
  <c r="M60" i="85"/>
  <c r="O60" i="85"/>
  <c r="P60" i="85"/>
  <c r="Q60" i="85"/>
  <c r="S60" i="85"/>
  <c r="U60" i="85"/>
  <c r="D60" i="85"/>
  <c r="G80" i="85"/>
  <c r="H80" i="85"/>
  <c r="I80" i="85"/>
  <c r="K80" i="85"/>
  <c r="L80" i="85"/>
  <c r="M80" i="85"/>
  <c r="O80" i="85"/>
  <c r="P80" i="85"/>
  <c r="Q80" i="85"/>
  <c r="S80" i="85"/>
  <c r="U80" i="85"/>
  <c r="H19" i="88" l="1"/>
  <c r="D14" i="92" l="1"/>
  <c r="E14" i="92"/>
  <c r="F14" i="92"/>
  <c r="G14" i="92"/>
  <c r="D15" i="92"/>
  <c r="E15" i="92"/>
  <c r="F15" i="92"/>
  <c r="G15" i="92"/>
  <c r="D29" i="92"/>
  <c r="E29" i="92"/>
  <c r="F29" i="92"/>
  <c r="G29" i="92"/>
  <c r="D30" i="92"/>
  <c r="E30" i="92"/>
  <c r="F30" i="92"/>
  <c r="G30" i="92"/>
  <c r="D44" i="92"/>
  <c r="E44" i="92"/>
  <c r="F44" i="92"/>
  <c r="G44" i="92"/>
  <c r="D45" i="92"/>
  <c r="E45" i="92"/>
  <c r="F45" i="92"/>
  <c r="G45" i="92"/>
  <c r="D59" i="92"/>
  <c r="E59" i="92"/>
  <c r="F59" i="92"/>
  <c r="G59" i="92"/>
  <c r="D60" i="92"/>
  <c r="E60" i="92"/>
  <c r="F60" i="92"/>
  <c r="G60" i="92"/>
  <c r="J60" i="92"/>
  <c r="K60" i="92"/>
  <c r="L60" i="92"/>
  <c r="M60" i="92"/>
  <c r="P60" i="92"/>
  <c r="Q60" i="92"/>
  <c r="R60" i="92"/>
  <c r="V60" i="92"/>
  <c r="W60" i="92"/>
  <c r="X60" i="92"/>
  <c r="Y60" i="92"/>
  <c r="V59" i="92"/>
  <c r="W59" i="92"/>
  <c r="X59" i="92"/>
  <c r="Y59" i="92"/>
  <c r="P59" i="92"/>
  <c r="Q59" i="92"/>
  <c r="R59" i="92"/>
  <c r="S59" i="92"/>
  <c r="J59" i="92"/>
  <c r="K59" i="92"/>
  <c r="L59" i="92"/>
  <c r="M59" i="92"/>
  <c r="J45" i="92"/>
  <c r="K45" i="92"/>
  <c r="L45" i="92"/>
  <c r="M45" i="92"/>
  <c r="P45" i="92"/>
  <c r="Q45" i="92"/>
  <c r="R45" i="92"/>
  <c r="S45" i="92"/>
  <c r="V45" i="92"/>
  <c r="W45" i="92"/>
  <c r="X45" i="92"/>
  <c r="Y45" i="92"/>
  <c r="V44" i="92"/>
  <c r="W44" i="92"/>
  <c r="X44" i="92"/>
  <c r="Y44" i="92"/>
  <c r="P44" i="92"/>
  <c r="Q44" i="92"/>
  <c r="R44" i="92"/>
  <c r="S44" i="92"/>
  <c r="J44" i="92"/>
  <c r="K44" i="92"/>
  <c r="L44" i="92"/>
  <c r="M44" i="92"/>
  <c r="V30" i="92"/>
  <c r="W30" i="92"/>
  <c r="X30" i="92"/>
  <c r="Y30" i="92"/>
  <c r="P30" i="92"/>
  <c r="Q30" i="92"/>
  <c r="R30" i="92"/>
  <c r="S30" i="92"/>
  <c r="J30" i="92"/>
  <c r="K30" i="92"/>
  <c r="L30" i="92"/>
  <c r="M30" i="92"/>
  <c r="V29" i="92"/>
  <c r="W29" i="92"/>
  <c r="X29" i="92"/>
  <c r="Y29" i="92"/>
  <c r="P29" i="92"/>
  <c r="Q29" i="92"/>
  <c r="R29" i="92"/>
  <c r="S29" i="92"/>
  <c r="J29" i="92"/>
  <c r="K29" i="92"/>
  <c r="L29" i="92"/>
  <c r="M29" i="92"/>
  <c r="V15" i="92"/>
  <c r="W15" i="92"/>
  <c r="X15" i="92"/>
  <c r="Y15" i="92"/>
  <c r="P15" i="92"/>
  <c r="Q15" i="92"/>
  <c r="R15" i="92"/>
  <c r="S15" i="92"/>
  <c r="J15" i="92"/>
  <c r="K15" i="92"/>
  <c r="L15" i="92"/>
  <c r="M15" i="92"/>
  <c r="V14" i="92"/>
  <c r="W14" i="92"/>
  <c r="X14" i="92"/>
  <c r="Y14" i="92"/>
  <c r="P14" i="92"/>
  <c r="Q14" i="92"/>
  <c r="R14" i="92"/>
  <c r="S14" i="92"/>
  <c r="J14" i="92"/>
  <c r="K14" i="92"/>
  <c r="L14" i="92"/>
  <c r="M14" i="92"/>
  <c r="I14" i="92"/>
  <c r="U60" i="92" l="1"/>
  <c r="U59" i="92"/>
  <c r="U45" i="92"/>
  <c r="U44" i="92"/>
  <c r="U30" i="92"/>
  <c r="U29" i="92"/>
  <c r="U15" i="92"/>
  <c r="U14" i="92"/>
  <c r="O60" i="92"/>
  <c r="O59" i="92"/>
  <c r="O45" i="92"/>
  <c r="O44" i="92"/>
  <c r="O30" i="92"/>
  <c r="O29" i="92"/>
  <c r="O15" i="92"/>
  <c r="O14" i="92"/>
  <c r="I60" i="92"/>
  <c r="I59" i="92"/>
  <c r="I45" i="92"/>
  <c r="I44" i="92"/>
  <c r="I30" i="92"/>
  <c r="I29" i="92"/>
  <c r="I15" i="92"/>
  <c r="AP74" i="2" l="1"/>
  <c r="AP54" i="2"/>
  <c r="L11" i="2"/>
  <c r="J7" i="71" l="1"/>
  <c r="P7" i="71" l="1"/>
  <c r="G7" i="71"/>
  <c r="K12" i="72"/>
  <c r="N21" i="71" l="1"/>
  <c r="F26" i="87"/>
  <c r="O46" i="75" l="1"/>
  <c r="AB35" i="92" l="1"/>
  <c r="AB52" i="92"/>
  <c r="AB53" i="92"/>
  <c r="AB54" i="92"/>
  <c r="AB55" i="92"/>
  <c r="AB56" i="92"/>
  <c r="AB51" i="92"/>
  <c r="AB41" i="92"/>
  <c r="AB37" i="92"/>
  <c r="AB38" i="92"/>
  <c r="AB39" i="92"/>
  <c r="AB40" i="92"/>
  <c r="AB36" i="92"/>
  <c r="C44" i="92"/>
  <c r="C60" i="92"/>
  <c r="B60" i="92"/>
  <c r="C59" i="92"/>
  <c r="B59" i="92"/>
  <c r="C45" i="92"/>
  <c r="B45" i="92"/>
  <c r="B44" i="92"/>
  <c r="C30" i="92"/>
  <c r="B30" i="92"/>
  <c r="C29" i="92"/>
  <c r="B29" i="92"/>
  <c r="C15" i="92"/>
  <c r="B15" i="92"/>
  <c r="C14" i="92"/>
  <c r="B14" i="92"/>
  <c r="AB14" i="92" l="1"/>
  <c r="AB29" i="92"/>
  <c r="AD59" i="92"/>
  <c r="AD14" i="92"/>
  <c r="AB44" i="92"/>
  <c r="AD29" i="92"/>
  <c r="AB59" i="92"/>
  <c r="AC13" i="92"/>
  <c r="AC29" i="92"/>
  <c r="AB13" i="92"/>
  <c r="AB28" i="92"/>
  <c r="AB43" i="92"/>
  <c r="AB58" i="92"/>
  <c r="AC59" i="92"/>
  <c r="AC28" i="92"/>
  <c r="AC58" i="92"/>
  <c r="AD13" i="92"/>
  <c r="AD28" i="92"/>
  <c r="AD58" i="92"/>
  <c r="AC14" i="92"/>
  <c r="D19" i="3"/>
  <c r="D18" i="3"/>
  <c r="AE14" i="92" l="1"/>
  <c r="AE59" i="92"/>
  <c r="AE28" i="92"/>
  <c r="AE58" i="92"/>
  <c r="AE29" i="92"/>
  <c r="AE13" i="92"/>
  <c r="F18" i="3"/>
  <c r="F19" i="3"/>
  <c r="E19" i="3"/>
  <c r="E18" i="3"/>
  <c r="E80" i="85" l="1"/>
  <c r="D80" i="85"/>
  <c r="P79" i="85"/>
  <c r="M79" i="85"/>
  <c r="L79" i="85"/>
  <c r="I79" i="85"/>
  <c r="H79" i="85"/>
  <c r="E79" i="85"/>
  <c r="D79" i="85"/>
  <c r="U59" i="85"/>
  <c r="Q59" i="85"/>
  <c r="P59" i="85"/>
  <c r="M59" i="85"/>
  <c r="L59" i="85"/>
  <c r="I59" i="85"/>
  <c r="H59" i="85"/>
  <c r="E59" i="85"/>
  <c r="D59" i="85"/>
  <c r="U39" i="85"/>
  <c r="Q39" i="85"/>
  <c r="P39" i="85"/>
  <c r="M39" i="85"/>
  <c r="L39" i="85"/>
  <c r="I39" i="85"/>
  <c r="H39" i="85"/>
  <c r="E39" i="85"/>
  <c r="D39" i="85"/>
  <c r="E19" i="85"/>
  <c r="D19" i="85"/>
  <c r="R77" i="85"/>
  <c r="R76" i="85"/>
  <c r="R75" i="85"/>
  <c r="R74" i="85"/>
  <c r="R73" i="85"/>
  <c r="R72" i="85"/>
  <c r="R71" i="85"/>
  <c r="N77" i="85"/>
  <c r="N76" i="85"/>
  <c r="N75" i="85"/>
  <c r="N74" i="85"/>
  <c r="N73" i="85"/>
  <c r="N72" i="85"/>
  <c r="N71" i="85"/>
  <c r="J77" i="85"/>
  <c r="J76" i="85"/>
  <c r="J75" i="85"/>
  <c r="J74" i="85"/>
  <c r="J73" i="85"/>
  <c r="J72" i="85"/>
  <c r="J71" i="85"/>
  <c r="F77" i="85"/>
  <c r="F76" i="85"/>
  <c r="F75" i="85"/>
  <c r="F74" i="85"/>
  <c r="F73" i="85"/>
  <c r="F72" i="85"/>
  <c r="F71" i="85"/>
  <c r="R57" i="85"/>
  <c r="R56" i="85"/>
  <c r="R55" i="85"/>
  <c r="R54" i="85"/>
  <c r="R53" i="85"/>
  <c r="R52" i="85"/>
  <c r="R51" i="85"/>
  <c r="N57" i="85"/>
  <c r="N56" i="85"/>
  <c r="N55" i="85"/>
  <c r="N54" i="85"/>
  <c r="N53" i="85"/>
  <c r="N52" i="85"/>
  <c r="N51" i="85"/>
  <c r="J57" i="85"/>
  <c r="J56" i="85"/>
  <c r="J55" i="85"/>
  <c r="J54" i="85"/>
  <c r="J53" i="85"/>
  <c r="J52" i="85"/>
  <c r="J51" i="85"/>
  <c r="F57" i="85"/>
  <c r="F56" i="85"/>
  <c r="F55" i="85"/>
  <c r="F54" i="85"/>
  <c r="F53" i="85"/>
  <c r="F52" i="85"/>
  <c r="F51" i="85"/>
  <c r="R37" i="85"/>
  <c r="R36" i="85"/>
  <c r="R35" i="85"/>
  <c r="R34" i="85"/>
  <c r="R33" i="85"/>
  <c r="R32" i="85"/>
  <c r="R31" i="85"/>
  <c r="N37" i="85"/>
  <c r="N36" i="85"/>
  <c r="N35" i="85"/>
  <c r="N34" i="85"/>
  <c r="N33" i="85"/>
  <c r="N32" i="85"/>
  <c r="N31" i="85"/>
  <c r="J37" i="85"/>
  <c r="J36" i="85"/>
  <c r="J35" i="85"/>
  <c r="J34" i="85"/>
  <c r="J33" i="85"/>
  <c r="J32" i="85"/>
  <c r="J31" i="85"/>
  <c r="F37" i="85"/>
  <c r="F36" i="85"/>
  <c r="F35" i="85"/>
  <c r="F34" i="85"/>
  <c r="F33" i="85"/>
  <c r="F32" i="85"/>
  <c r="F31" i="85"/>
  <c r="R17" i="85"/>
  <c r="R16" i="85"/>
  <c r="R15" i="85"/>
  <c r="R14" i="85"/>
  <c r="R13" i="85"/>
  <c r="R12" i="85"/>
  <c r="N17" i="85"/>
  <c r="N16" i="85"/>
  <c r="N15" i="85"/>
  <c r="N14" i="85"/>
  <c r="N13" i="85"/>
  <c r="N12" i="85"/>
  <c r="N11" i="85"/>
  <c r="J17" i="85"/>
  <c r="J16" i="85"/>
  <c r="J15" i="85"/>
  <c r="J14" i="85"/>
  <c r="J13" i="85"/>
  <c r="J12" i="85"/>
  <c r="J11" i="85"/>
  <c r="F13" i="85"/>
  <c r="F14" i="85"/>
  <c r="F15" i="85"/>
  <c r="F16" i="85"/>
  <c r="F17" i="85"/>
  <c r="F11" i="85"/>
  <c r="F12" i="85"/>
  <c r="V71" i="85"/>
  <c r="V72" i="85"/>
  <c r="V73" i="85"/>
  <c r="V74" i="85"/>
  <c r="V75" i="85"/>
  <c r="V76" i="85"/>
  <c r="V77" i="85"/>
  <c r="V51" i="85"/>
  <c r="V52" i="85"/>
  <c r="V53" i="85"/>
  <c r="V54" i="85"/>
  <c r="V55" i="85"/>
  <c r="V56" i="85"/>
  <c r="V57" i="85"/>
  <c r="V31" i="85"/>
  <c r="V32" i="85"/>
  <c r="V33" i="85"/>
  <c r="V34" i="85"/>
  <c r="V35" i="85"/>
  <c r="V36" i="85"/>
  <c r="V37" i="85"/>
  <c r="V11" i="85"/>
  <c r="V12" i="85"/>
  <c r="V13" i="85"/>
  <c r="V14" i="85"/>
  <c r="V15" i="85"/>
  <c r="V16" i="85"/>
  <c r="V17" i="85"/>
  <c r="E84" i="81" l="1"/>
  <c r="E83" i="81"/>
  <c r="GP84" i="81"/>
  <c r="GO84" i="81"/>
  <c r="GM84" i="81"/>
  <c r="GL84" i="81"/>
  <c r="GJ84" i="81"/>
  <c r="GI84" i="81"/>
  <c r="GG84" i="81"/>
  <c r="GF84" i="81"/>
  <c r="GD84" i="81"/>
  <c r="GC84" i="81"/>
  <c r="GA84" i="81"/>
  <c r="FZ84" i="81"/>
  <c r="FX84" i="81"/>
  <c r="FW84" i="81"/>
  <c r="FU84" i="81"/>
  <c r="FT84" i="81"/>
  <c r="FR84" i="81"/>
  <c r="FQ84" i="81"/>
  <c r="FO84" i="81"/>
  <c r="FN84" i="81"/>
  <c r="FL84" i="81"/>
  <c r="FK84" i="81"/>
  <c r="FI84" i="81"/>
  <c r="FH84" i="81"/>
  <c r="FF84" i="81"/>
  <c r="FE84" i="81"/>
  <c r="FC84" i="81"/>
  <c r="FB84" i="81"/>
  <c r="EZ84" i="81"/>
  <c r="EY84" i="81"/>
  <c r="EW84" i="81"/>
  <c r="EV84" i="81"/>
  <c r="EU84" i="81"/>
  <c r="ES84" i="81"/>
  <c r="ER84" i="81"/>
  <c r="EP84" i="81"/>
  <c r="EO84" i="81"/>
  <c r="EM84" i="81"/>
  <c r="EL84" i="81"/>
  <c r="EJ84" i="81"/>
  <c r="EI84" i="81"/>
  <c r="EG84" i="81"/>
  <c r="EF84" i="81"/>
  <c r="ED84" i="81"/>
  <c r="EC84" i="81"/>
  <c r="EA84" i="81"/>
  <c r="DZ84" i="81"/>
  <c r="DX84" i="81"/>
  <c r="DW84" i="81"/>
  <c r="DU84" i="81"/>
  <c r="DT84" i="81"/>
  <c r="DR84" i="81"/>
  <c r="DQ84" i="81"/>
  <c r="DO84" i="81"/>
  <c r="DN84" i="81"/>
  <c r="DL84" i="81"/>
  <c r="DK84" i="81"/>
  <c r="DI84" i="81"/>
  <c r="DH84" i="81"/>
  <c r="DF84" i="81"/>
  <c r="DE84" i="81"/>
  <c r="DC84" i="81"/>
  <c r="DB84" i="81"/>
  <c r="CZ84" i="81"/>
  <c r="CY84" i="81"/>
  <c r="CX84" i="81"/>
  <c r="CV84" i="81"/>
  <c r="CU84" i="81"/>
  <c r="CS84" i="81"/>
  <c r="CR84" i="81"/>
  <c r="CP84" i="81"/>
  <c r="CO84" i="81"/>
  <c r="CM84" i="81"/>
  <c r="CL84" i="81"/>
  <c r="CJ84" i="81"/>
  <c r="CI84" i="81"/>
  <c r="CG84" i="81"/>
  <c r="CF84" i="81"/>
  <c r="CD84" i="81"/>
  <c r="CC84" i="81"/>
  <c r="CA84" i="81"/>
  <c r="BZ84" i="81"/>
  <c r="BX84" i="81"/>
  <c r="BW84" i="81"/>
  <c r="BU84" i="81"/>
  <c r="BT84" i="81"/>
  <c r="BR84" i="81"/>
  <c r="BQ84" i="81"/>
  <c r="BO84" i="81"/>
  <c r="BN84" i="81"/>
  <c r="BL84" i="81"/>
  <c r="BK84" i="81"/>
  <c r="BI84" i="81"/>
  <c r="BH84" i="81"/>
  <c r="BF84" i="81"/>
  <c r="BE84" i="81"/>
  <c r="BC84" i="81"/>
  <c r="BB84" i="81"/>
  <c r="BA84" i="81"/>
  <c r="AY84" i="81"/>
  <c r="AX84" i="81"/>
  <c r="AV84" i="81"/>
  <c r="AU84" i="81"/>
  <c r="AS84" i="81"/>
  <c r="AR84" i="81"/>
  <c r="AP84" i="81"/>
  <c r="AO84" i="81"/>
  <c r="AM84" i="81"/>
  <c r="AL84" i="81"/>
  <c r="AJ84" i="81"/>
  <c r="AI84" i="81"/>
  <c r="AG84" i="81"/>
  <c r="AF84" i="81"/>
  <c r="AD84" i="81"/>
  <c r="AC84" i="81"/>
  <c r="AA84" i="81"/>
  <c r="Z84" i="81"/>
  <c r="X84" i="81"/>
  <c r="W84" i="81"/>
  <c r="U84" i="81"/>
  <c r="T84" i="81"/>
  <c r="R84" i="81"/>
  <c r="Q84" i="81"/>
  <c r="O84" i="81"/>
  <c r="N84" i="81"/>
  <c r="L84" i="81"/>
  <c r="K84" i="81"/>
  <c r="I84" i="81"/>
  <c r="H84" i="81"/>
  <c r="F84" i="81"/>
  <c r="GP83" i="81"/>
  <c r="GO83" i="81"/>
  <c r="GM83" i="81"/>
  <c r="GL83" i="81"/>
  <c r="GJ83" i="81"/>
  <c r="GI83" i="81"/>
  <c r="GG83" i="81"/>
  <c r="GF83" i="81"/>
  <c r="GD83" i="81"/>
  <c r="GC83" i="81"/>
  <c r="GA83" i="81"/>
  <c r="FZ83" i="81"/>
  <c r="FX83" i="81"/>
  <c r="FW83" i="81"/>
  <c r="FU83" i="81"/>
  <c r="FT83" i="81"/>
  <c r="FR83" i="81"/>
  <c r="FQ83" i="81"/>
  <c r="FO83" i="81"/>
  <c r="FN83" i="81"/>
  <c r="FL83" i="81"/>
  <c r="FK83" i="81"/>
  <c r="FI83" i="81"/>
  <c r="FH83" i="81"/>
  <c r="FF83" i="81"/>
  <c r="FE83" i="81"/>
  <c r="FC83" i="81"/>
  <c r="FB83" i="81"/>
  <c r="EZ83" i="81"/>
  <c r="EY83" i="81"/>
  <c r="EW83" i="81"/>
  <c r="EV83" i="81"/>
  <c r="EU83" i="81"/>
  <c r="ES83" i="81"/>
  <c r="ER83" i="81"/>
  <c r="EP83" i="81"/>
  <c r="EO83" i="81"/>
  <c r="EM83" i="81"/>
  <c r="EL83" i="81"/>
  <c r="EJ83" i="81"/>
  <c r="EI83" i="81"/>
  <c r="EG83" i="81"/>
  <c r="EF83" i="81"/>
  <c r="ED83" i="81"/>
  <c r="EC83" i="81"/>
  <c r="EA83" i="81"/>
  <c r="DZ83" i="81"/>
  <c r="DX83" i="81"/>
  <c r="DW83" i="81"/>
  <c r="DU83" i="81"/>
  <c r="DT83" i="81"/>
  <c r="DR83" i="81"/>
  <c r="DQ83" i="81"/>
  <c r="DO83" i="81"/>
  <c r="DN83" i="81"/>
  <c r="DL83" i="81"/>
  <c r="DK83" i="81"/>
  <c r="DI83" i="81"/>
  <c r="DH83" i="81"/>
  <c r="DF83" i="81"/>
  <c r="DE83" i="81"/>
  <c r="DC83" i="81"/>
  <c r="DB83" i="81"/>
  <c r="CZ83" i="81"/>
  <c r="CY83" i="81"/>
  <c r="CX83" i="81"/>
  <c r="CV83" i="81"/>
  <c r="CU83" i="81"/>
  <c r="CS83" i="81"/>
  <c r="CR83" i="81"/>
  <c r="CP83" i="81"/>
  <c r="CO83" i="81"/>
  <c r="CM83" i="81"/>
  <c r="CL83" i="81"/>
  <c r="CJ83" i="81"/>
  <c r="CI83" i="81"/>
  <c r="CG83" i="81"/>
  <c r="CF83" i="81"/>
  <c r="CD83" i="81"/>
  <c r="CC83" i="81"/>
  <c r="CA83" i="81"/>
  <c r="BZ83" i="81"/>
  <c r="BX83" i="81"/>
  <c r="BW83" i="81"/>
  <c r="BU83" i="81"/>
  <c r="BT83" i="81"/>
  <c r="BR83" i="81"/>
  <c r="BQ83" i="81"/>
  <c r="BO83" i="81"/>
  <c r="BN83" i="81"/>
  <c r="BL83" i="81"/>
  <c r="BK83" i="81"/>
  <c r="BI83" i="81"/>
  <c r="BH83" i="81"/>
  <c r="BF83" i="81"/>
  <c r="BE83" i="81"/>
  <c r="BC83" i="81"/>
  <c r="BB83" i="81"/>
  <c r="BA83" i="81"/>
  <c r="AY83" i="81"/>
  <c r="AX83" i="81"/>
  <c r="AV83" i="81"/>
  <c r="AU83" i="81"/>
  <c r="AS83" i="81"/>
  <c r="AR83" i="81"/>
  <c r="AP83" i="81"/>
  <c r="AO83" i="81"/>
  <c r="AM83" i="81"/>
  <c r="AL83" i="81"/>
  <c r="AJ83" i="81"/>
  <c r="AI83" i="81"/>
  <c r="AG83" i="81"/>
  <c r="AF83" i="81"/>
  <c r="AD83" i="81"/>
  <c r="AC83" i="81"/>
  <c r="AA83" i="81"/>
  <c r="Z83" i="81"/>
  <c r="X83" i="81"/>
  <c r="W83" i="81"/>
  <c r="U83" i="81"/>
  <c r="T83" i="81"/>
  <c r="R83" i="81"/>
  <c r="Q83" i="81"/>
  <c r="O83" i="81"/>
  <c r="N83" i="81"/>
  <c r="L83" i="81"/>
  <c r="K83" i="81"/>
  <c r="I83" i="81"/>
  <c r="H83" i="81"/>
  <c r="F83" i="81"/>
  <c r="GP63" i="81"/>
  <c r="GO63" i="81"/>
  <c r="GM63" i="81"/>
  <c r="GL63" i="81"/>
  <c r="GJ63" i="81"/>
  <c r="GI63" i="81"/>
  <c r="GG63" i="81"/>
  <c r="GF63" i="81"/>
  <c r="GD63" i="81"/>
  <c r="GC63" i="81"/>
  <c r="GA63" i="81"/>
  <c r="FZ63" i="81"/>
  <c r="FX63" i="81"/>
  <c r="FW63" i="81"/>
  <c r="FU63" i="81"/>
  <c r="FT63" i="81"/>
  <c r="FR63" i="81"/>
  <c r="FQ63" i="81"/>
  <c r="FO63" i="81"/>
  <c r="FN63" i="81"/>
  <c r="FL63" i="81"/>
  <c r="FK63" i="81"/>
  <c r="FI63" i="81"/>
  <c r="FH63" i="81"/>
  <c r="FF63" i="81"/>
  <c r="FE63" i="81"/>
  <c r="FC63" i="81"/>
  <c r="FB63" i="81"/>
  <c r="EZ63" i="81"/>
  <c r="EY63" i="81"/>
  <c r="EW63" i="81"/>
  <c r="EV63" i="81"/>
  <c r="EU63" i="81"/>
  <c r="ES63" i="81"/>
  <c r="ER63" i="81"/>
  <c r="EP63" i="81"/>
  <c r="EO63" i="81"/>
  <c r="EM63" i="81"/>
  <c r="EL63" i="81"/>
  <c r="EJ63" i="81"/>
  <c r="EI63" i="81"/>
  <c r="EG63" i="81"/>
  <c r="EF63" i="81"/>
  <c r="ED63" i="81"/>
  <c r="EC63" i="81"/>
  <c r="EA63" i="81"/>
  <c r="DZ63" i="81"/>
  <c r="DX63" i="81"/>
  <c r="DW63" i="81"/>
  <c r="DU63" i="81"/>
  <c r="DT63" i="81"/>
  <c r="DR63" i="81"/>
  <c r="DQ63" i="81"/>
  <c r="DO63" i="81"/>
  <c r="DN63" i="81"/>
  <c r="DL63" i="81"/>
  <c r="DK63" i="81"/>
  <c r="DI63" i="81"/>
  <c r="DH63" i="81"/>
  <c r="DF63" i="81"/>
  <c r="DE63" i="81"/>
  <c r="DC63" i="81"/>
  <c r="DB63" i="81"/>
  <c r="CZ63" i="81"/>
  <c r="CY63" i="81"/>
  <c r="CX63" i="81"/>
  <c r="CV63" i="81"/>
  <c r="CU63" i="81"/>
  <c r="CS63" i="81"/>
  <c r="CR63" i="81"/>
  <c r="CP63" i="81"/>
  <c r="CO63" i="81"/>
  <c r="CM63" i="81"/>
  <c r="CL63" i="81"/>
  <c r="CJ63" i="81"/>
  <c r="CI63" i="81"/>
  <c r="CG63" i="81"/>
  <c r="CF63" i="81"/>
  <c r="CD63" i="81"/>
  <c r="CC63" i="81"/>
  <c r="CA63" i="81"/>
  <c r="BZ63" i="81"/>
  <c r="BX63" i="81"/>
  <c r="BW63" i="81"/>
  <c r="BU63" i="81"/>
  <c r="BT63" i="81"/>
  <c r="BR63" i="81"/>
  <c r="BQ63" i="81"/>
  <c r="BO63" i="81"/>
  <c r="BN63" i="81"/>
  <c r="BL63" i="81"/>
  <c r="BK63" i="81"/>
  <c r="BI63" i="81"/>
  <c r="BH63" i="81"/>
  <c r="BF63" i="81"/>
  <c r="BE63" i="81"/>
  <c r="BC63" i="81"/>
  <c r="BB63" i="81"/>
  <c r="BA63" i="81"/>
  <c r="AY63" i="81"/>
  <c r="AX63" i="81"/>
  <c r="AV63" i="81"/>
  <c r="AU63" i="81"/>
  <c r="AS63" i="81"/>
  <c r="AR63" i="81"/>
  <c r="AP63" i="81"/>
  <c r="AO63" i="81"/>
  <c r="AM63" i="81"/>
  <c r="AL63" i="81"/>
  <c r="AJ63" i="81"/>
  <c r="AI63" i="81"/>
  <c r="AG63" i="81"/>
  <c r="AF63" i="81"/>
  <c r="AD63" i="81"/>
  <c r="AC63" i="81"/>
  <c r="AA63" i="81"/>
  <c r="Z63" i="81"/>
  <c r="X63" i="81"/>
  <c r="W63" i="81"/>
  <c r="U63" i="81"/>
  <c r="T63" i="81"/>
  <c r="R63" i="81"/>
  <c r="Q63" i="81"/>
  <c r="O63" i="81"/>
  <c r="N63" i="81"/>
  <c r="L63" i="81"/>
  <c r="K63" i="81"/>
  <c r="I63" i="81"/>
  <c r="H63" i="81"/>
  <c r="F63" i="81"/>
  <c r="E63" i="81"/>
  <c r="GP62" i="81"/>
  <c r="GO62" i="81"/>
  <c r="GM62" i="81"/>
  <c r="GL62" i="81"/>
  <c r="GJ62" i="81"/>
  <c r="GI62" i="81"/>
  <c r="GG62" i="81"/>
  <c r="GF62" i="81"/>
  <c r="GD62" i="81"/>
  <c r="GC62" i="81"/>
  <c r="GA62" i="81"/>
  <c r="FZ62" i="81"/>
  <c r="FX62" i="81"/>
  <c r="FW62" i="81"/>
  <c r="FU62" i="81"/>
  <c r="FT62" i="81"/>
  <c r="FR62" i="81"/>
  <c r="FQ62" i="81"/>
  <c r="FO62" i="81"/>
  <c r="FN62" i="81"/>
  <c r="FL62" i="81"/>
  <c r="FK62" i="81"/>
  <c r="FI62" i="81"/>
  <c r="FH62" i="81"/>
  <c r="FF62" i="81"/>
  <c r="FE62" i="81"/>
  <c r="FC62" i="81"/>
  <c r="FB62" i="81"/>
  <c r="EZ62" i="81"/>
  <c r="EY62" i="81"/>
  <c r="EW62" i="81"/>
  <c r="EV62" i="81"/>
  <c r="EU62" i="81"/>
  <c r="ES62" i="81"/>
  <c r="ER62" i="81"/>
  <c r="EP62" i="81"/>
  <c r="EO62" i="81"/>
  <c r="EM62" i="81"/>
  <c r="EL62" i="81"/>
  <c r="EJ62" i="81"/>
  <c r="EI62" i="81"/>
  <c r="EG62" i="81"/>
  <c r="EF62" i="81"/>
  <c r="ED62" i="81"/>
  <c r="EC62" i="81"/>
  <c r="EA62" i="81"/>
  <c r="DZ62" i="81"/>
  <c r="DX62" i="81"/>
  <c r="DW62" i="81"/>
  <c r="DU62" i="81"/>
  <c r="DT62" i="81"/>
  <c r="DR62" i="81"/>
  <c r="DQ62" i="81"/>
  <c r="DO62" i="81"/>
  <c r="DN62" i="81"/>
  <c r="DL62" i="81"/>
  <c r="DK62" i="81"/>
  <c r="DI62" i="81"/>
  <c r="DH62" i="81"/>
  <c r="DF62" i="81"/>
  <c r="DE62" i="81"/>
  <c r="DC62" i="81"/>
  <c r="DB62" i="81"/>
  <c r="CZ62" i="81"/>
  <c r="CY62" i="81"/>
  <c r="CX62" i="81"/>
  <c r="CV62" i="81"/>
  <c r="CU62" i="81"/>
  <c r="CS62" i="81"/>
  <c r="CR62" i="81"/>
  <c r="CP62" i="81"/>
  <c r="CO62" i="81"/>
  <c r="CM62" i="81"/>
  <c r="CL62" i="81"/>
  <c r="CJ62" i="81"/>
  <c r="CI62" i="81"/>
  <c r="CG62" i="81"/>
  <c r="CF62" i="81"/>
  <c r="CD62" i="81"/>
  <c r="CC62" i="81"/>
  <c r="CA62" i="81"/>
  <c r="BZ62" i="81"/>
  <c r="BX62" i="81"/>
  <c r="BW62" i="81"/>
  <c r="BU62" i="81"/>
  <c r="BT62" i="81"/>
  <c r="BR62" i="81"/>
  <c r="BQ62" i="81"/>
  <c r="BO62" i="81"/>
  <c r="BN62" i="81"/>
  <c r="BL62" i="81"/>
  <c r="BK62" i="81"/>
  <c r="BI62" i="81"/>
  <c r="BH62" i="81"/>
  <c r="BF62" i="81"/>
  <c r="BE62" i="81"/>
  <c r="BC62" i="81"/>
  <c r="BB62" i="81"/>
  <c r="BA62" i="81"/>
  <c r="AY62" i="81"/>
  <c r="AX62" i="81"/>
  <c r="AV62" i="81"/>
  <c r="AU62" i="81"/>
  <c r="AS62" i="81"/>
  <c r="AR62" i="81"/>
  <c r="AP62" i="81"/>
  <c r="AO62" i="81"/>
  <c r="AM62" i="81"/>
  <c r="AL62" i="81"/>
  <c r="AJ62" i="81"/>
  <c r="AI62" i="81"/>
  <c r="AG62" i="81"/>
  <c r="AF62" i="81"/>
  <c r="AD62" i="81"/>
  <c r="AC62" i="81"/>
  <c r="AA62" i="81"/>
  <c r="Z62" i="81"/>
  <c r="X62" i="81"/>
  <c r="W62" i="81"/>
  <c r="U62" i="81"/>
  <c r="T62" i="81"/>
  <c r="R62" i="81"/>
  <c r="Q62" i="81"/>
  <c r="O62" i="81"/>
  <c r="N62" i="81"/>
  <c r="L62" i="81"/>
  <c r="K62" i="81"/>
  <c r="I62" i="81"/>
  <c r="H62" i="81"/>
  <c r="F62" i="81"/>
  <c r="E62" i="81"/>
  <c r="GP42" i="81"/>
  <c r="GO42" i="81"/>
  <c r="GM42" i="81"/>
  <c r="GL42" i="81"/>
  <c r="GJ42" i="81"/>
  <c r="GI42" i="81"/>
  <c r="GG42" i="81"/>
  <c r="GF42" i="81"/>
  <c r="GD42" i="81"/>
  <c r="GC42" i="81"/>
  <c r="GA42" i="81"/>
  <c r="FZ42" i="81"/>
  <c r="FX42" i="81"/>
  <c r="FW42" i="81"/>
  <c r="FU42" i="81"/>
  <c r="FT42" i="81"/>
  <c r="FR42" i="81"/>
  <c r="FQ42" i="81"/>
  <c r="FO42" i="81"/>
  <c r="FN42" i="81"/>
  <c r="FL42" i="81"/>
  <c r="FK42" i="81"/>
  <c r="FI42" i="81"/>
  <c r="FH42" i="81"/>
  <c r="FF42" i="81"/>
  <c r="FE42" i="81"/>
  <c r="FC42" i="81"/>
  <c r="FB42" i="81"/>
  <c r="EZ42" i="81"/>
  <c r="EY42" i="81"/>
  <c r="EW42" i="81"/>
  <c r="EV42" i="81"/>
  <c r="EU42" i="81"/>
  <c r="ES42" i="81"/>
  <c r="ER42" i="81"/>
  <c r="EP42" i="81"/>
  <c r="EO42" i="81"/>
  <c r="EM42" i="81"/>
  <c r="EL42" i="81"/>
  <c r="EJ42" i="81"/>
  <c r="EI42" i="81"/>
  <c r="EG42" i="81"/>
  <c r="EF42" i="81"/>
  <c r="ED42" i="81"/>
  <c r="EC42" i="81"/>
  <c r="EA42" i="81"/>
  <c r="DZ42" i="81"/>
  <c r="DX42" i="81"/>
  <c r="DW42" i="81"/>
  <c r="DU42" i="81"/>
  <c r="DT42" i="81"/>
  <c r="DR42" i="81"/>
  <c r="DQ42" i="81"/>
  <c r="DO42" i="81"/>
  <c r="DN42" i="81"/>
  <c r="DL42" i="81"/>
  <c r="DK42" i="81"/>
  <c r="DI42" i="81"/>
  <c r="DH42" i="81"/>
  <c r="DF42" i="81"/>
  <c r="DE42" i="81"/>
  <c r="DC42" i="81"/>
  <c r="DB42" i="81"/>
  <c r="CZ42" i="81"/>
  <c r="CY42" i="81"/>
  <c r="CX42" i="81"/>
  <c r="CV42" i="81"/>
  <c r="CU42" i="81"/>
  <c r="CS42" i="81"/>
  <c r="CR42" i="81"/>
  <c r="CP42" i="81"/>
  <c r="CO42" i="81"/>
  <c r="CM42" i="81"/>
  <c r="CL42" i="81"/>
  <c r="CJ42" i="81"/>
  <c r="CI42" i="81"/>
  <c r="CG42" i="81"/>
  <c r="CF42" i="81"/>
  <c r="CD42" i="81"/>
  <c r="CC42" i="81"/>
  <c r="CA42" i="81"/>
  <c r="BZ42" i="81"/>
  <c r="BX42" i="81"/>
  <c r="BW42" i="81"/>
  <c r="BU42" i="81"/>
  <c r="BT42" i="81"/>
  <c r="BR42" i="81"/>
  <c r="BQ42" i="81"/>
  <c r="BO42" i="81"/>
  <c r="BN42" i="81"/>
  <c r="BL42" i="81"/>
  <c r="BK42" i="81"/>
  <c r="BI42" i="81"/>
  <c r="BH42" i="81"/>
  <c r="BF42" i="81"/>
  <c r="BE42" i="81"/>
  <c r="BC42" i="81"/>
  <c r="BB42" i="81"/>
  <c r="BA42" i="81"/>
  <c r="AY42" i="81"/>
  <c r="AX42" i="81"/>
  <c r="AV42" i="81"/>
  <c r="AU42" i="81"/>
  <c r="AS42" i="81"/>
  <c r="AR42" i="81"/>
  <c r="AP42" i="81"/>
  <c r="AO42" i="81"/>
  <c r="AM42" i="81"/>
  <c r="AL42" i="81"/>
  <c r="AJ42" i="81"/>
  <c r="AI42" i="81"/>
  <c r="AG42" i="81"/>
  <c r="AF42" i="81"/>
  <c r="AD42" i="81"/>
  <c r="AC42" i="81"/>
  <c r="AA42" i="81"/>
  <c r="Z42" i="81"/>
  <c r="X42" i="81"/>
  <c r="W42" i="81"/>
  <c r="U42" i="81"/>
  <c r="T42" i="81"/>
  <c r="R42" i="81"/>
  <c r="Q42" i="81"/>
  <c r="O42" i="81"/>
  <c r="N42" i="81"/>
  <c r="L42" i="81"/>
  <c r="K42" i="81"/>
  <c r="I42" i="81"/>
  <c r="H42" i="81"/>
  <c r="F42" i="81"/>
  <c r="E42" i="81"/>
  <c r="GP41" i="81"/>
  <c r="GO41" i="81"/>
  <c r="GM41" i="81"/>
  <c r="GL41" i="81"/>
  <c r="GJ41" i="81"/>
  <c r="GI41" i="81"/>
  <c r="GG41" i="81"/>
  <c r="GF41" i="81"/>
  <c r="GD41" i="81"/>
  <c r="GC41" i="81"/>
  <c r="GA41" i="81"/>
  <c r="FZ41" i="81"/>
  <c r="FX41" i="81"/>
  <c r="FW41" i="81"/>
  <c r="FU41" i="81"/>
  <c r="FT41" i="81"/>
  <c r="FR41" i="81"/>
  <c r="FQ41" i="81"/>
  <c r="FO41" i="81"/>
  <c r="FN41" i="81"/>
  <c r="FL41" i="81"/>
  <c r="FK41" i="81"/>
  <c r="FI41" i="81"/>
  <c r="FH41" i="81"/>
  <c r="FF41" i="81"/>
  <c r="FE41" i="81"/>
  <c r="FC41" i="81"/>
  <c r="FB41" i="81"/>
  <c r="EZ41" i="81"/>
  <c r="EY41" i="81"/>
  <c r="EW41" i="81"/>
  <c r="EV41" i="81"/>
  <c r="EU41" i="81"/>
  <c r="ES41" i="81"/>
  <c r="ER41" i="81"/>
  <c r="EP41" i="81"/>
  <c r="EO41" i="81"/>
  <c r="EM41" i="81"/>
  <c r="EL41" i="81"/>
  <c r="EJ41" i="81"/>
  <c r="EI41" i="81"/>
  <c r="EG41" i="81"/>
  <c r="EF41" i="81"/>
  <c r="ED41" i="81"/>
  <c r="EC41" i="81"/>
  <c r="EA41" i="81"/>
  <c r="DZ41" i="81"/>
  <c r="DX41" i="81"/>
  <c r="DW41" i="81"/>
  <c r="DU41" i="81"/>
  <c r="DT41" i="81"/>
  <c r="DR41" i="81"/>
  <c r="DQ41" i="81"/>
  <c r="DO41" i="81"/>
  <c r="DN41" i="81"/>
  <c r="DL41" i="81"/>
  <c r="DK41" i="81"/>
  <c r="DI41" i="81"/>
  <c r="DH41" i="81"/>
  <c r="DF41" i="81"/>
  <c r="DE41" i="81"/>
  <c r="DC41" i="81"/>
  <c r="DB41" i="81"/>
  <c r="CZ41" i="81"/>
  <c r="CY41" i="81"/>
  <c r="CX41" i="81"/>
  <c r="CV41" i="81"/>
  <c r="CU41" i="81"/>
  <c r="CS41" i="81"/>
  <c r="CR41" i="81"/>
  <c r="CP41" i="81"/>
  <c r="CO41" i="81"/>
  <c r="CM41" i="81"/>
  <c r="CL41" i="81"/>
  <c r="CJ41" i="81"/>
  <c r="CI41" i="81"/>
  <c r="CG41" i="81"/>
  <c r="CF41" i="81"/>
  <c r="CD41" i="81"/>
  <c r="CC41" i="81"/>
  <c r="CA41" i="81"/>
  <c r="BZ41" i="81"/>
  <c r="BX41" i="81"/>
  <c r="BW41" i="81"/>
  <c r="BU41" i="81"/>
  <c r="BT41" i="81"/>
  <c r="BR41" i="81"/>
  <c r="BQ41" i="81"/>
  <c r="BO41" i="81"/>
  <c r="BN41" i="81"/>
  <c r="BL41" i="81"/>
  <c r="BK41" i="81"/>
  <c r="BI41" i="81"/>
  <c r="BH41" i="81"/>
  <c r="BF41" i="81"/>
  <c r="BE41" i="81"/>
  <c r="BC41" i="81"/>
  <c r="BB41" i="81"/>
  <c r="BA41" i="81"/>
  <c r="AY41" i="81"/>
  <c r="AX41" i="81"/>
  <c r="AV41" i="81"/>
  <c r="AU41" i="81"/>
  <c r="AS41" i="81"/>
  <c r="AR41" i="81"/>
  <c r="AP41" i="81"/>
  <c r="AO41" i="81"/>
  <c r="AM41" i="81"/>
  <c r="AL41" i="81"/>
  <c r="AJ41" i="81"/>
  <c r="AI41" i="81"/>
  <c r="AG41" i="81"/>
  <c r="AF41" i="81"/>
  <c r="AD41" i="81"/>
  <c r="AC41" i="81"/>
  <c r="AA41" i="81"/>
  <c r="Z41" i="81"/>
  <c r="X41" i="81"/>
  <c r="W41" i="81"/>
  <c r="U41" i="81"/>
  <c r="T41" i="81"/>
  <c r="R41" i="81"/>
  <c r="Q41" i="81"/>
  <c r="O41" i="81"/>
  <c r="N41" i="81"/>
  <c r="L41" i="81"/>
  <c r="K41" i="81"/>
  <c r="I41" i="81"/>
  <c r="H41" i="81"/>
  <c r="F41" i="81"/>
  <c r="E41" i="81"/>
  <c r="E20" i="81"/>
  <c r="F20" i="81"/>
  <c r="H20" i="81"/>
  <c r="I20" i="81"/>
  <c r="K20" i="81"/>
  <c r="L20" i="81"/>
  <c r="N20" i="81"/>
  <c r="O20" i="81"/>
  <c r="Q20" i="81"/>
  <c r="R20" i="81"/>
  <c r="T20" i="81"/>
  <c r="U20" i="81"/>
  <c r="W20" i="81"/>
  <c r="X20" i="81"/>
  <c r="Z20" i="81"/>
  <c r="AA20" i="81"/>
  <c r="AC20" i="81"/>
  <c r="AD20" i="81"/>
  <c r="AF20" i="81"/>
  <c r="AG20" i="81"/>
  <c r="AI20" i="81"/>
  <c r="AJ20" i="81"/>
  <c r="AL20" i="81"/>
  <c r="AM20" i="81"/>
  <c r="AO20" i="81"/>
  <c r="AP20" i="81"/>
  <c r="AR20" i="81"/>
  <c r="AS20" i="81"/>
  <c r="AU20" i="81"/>
  <c r="AV20" i="81"/>
  <c r="AX20" i="81"/>
  <c r="AY20" i="81"/>
  <c r="E21" i="81"/>
  <c r="F21" i="81"/>
  <c r="H21" i="81"/>
  <c r="I21" i="81"/>
  <c r="K21" i="81"/>
  <c r="L21" i="81"/>
  <c r="N21" i="81"/>
  <c r="O21" i="81"/>
  <c r="Q21" i="81"/>
  <c r="R21" i="81"/>
  <c r="T21" i="81"/>
  <c r="U21" i="81"/>
  <c r="W21" i="81"/>
  <c r="X21" i="81"/>
  <c r="Z21" i="81"/>
  <c r="AA21" i="81"/>
  <c r="AC21" i="81"/>
  <c r="AD21" i="81"/>
  <c r="AF21" i="81"/>
  <c r="AG21" i="81"/>
  <c r="AI21" i="81"/>
  <c r="AJ21" i="81"/>
  <c r="AL21" i="81"/>
  <c r="AM21" i="81"/>
  <c r="AO21" i="81"/>
  <c r="AP21" i="81"/>
  <c r="AR21" i="81"/>
  <c r="AS21" i="81"/>
  <c r="AU21" i="81"/>
  <c r="AV21" i="81"/>
  <c r="AX21" i="81"/>
  <c r="AY21" i="81"/>
  <c r="G28" i="81"/>
  <c r="J28" i="81"/>
  <c r="M28" i="81"/>
  <c r="P28" i="81"/>
  <c r="S28" i="81"/>
  <c r="V28" i="81"/>
  <c r="Y28" i="81"/>
  <c r="AB28" i="81"/>
  <c r="AE28" i="81"/>
  <c r="AH28" i="81"/>
  <c r="AK28" i="81"/>
  <c r="AN28" i="81"/>
  <c r="AQ28" i="81"/>
  <c r="AT28" i="81"/>
  <c r="AW28" i="81"/>
  <c r="AZ28" i="81"/>
  <c r="G29" i="81"/>
  <c r="J29" i="81"/>
  <c r="M29" i="81"/>
  <c r="P29" i="81"/>
  <c r="S29" i="81"/>
  <c r="V29" i="81"/>
  <c r="Y29" i="81"/>
  <c r="AB29" i="81"/>
  <c r="AE29" i="81"/>
  <c r="AH29" i="81"/>
  <c r="AK29" i="81"/>
  <c r="AN29" i="81"/>
  <c r="AQ29" i="81"/>
  <c r="AT29" i="81"/>
  <c r="AW29" i="81"/>
  <c r="AZ29" i="81"/>
  <c r="G30" i="81"/>
  <c r="J30" i="81"/>
  <c r="M30" i="81"/>
  <c r="P30" i="81"/>
  <c r="S30" i="81"/>
  <c r="V30" i="81"/>
  <c r="Y30" i="81"/>
  <c r="AB30" i="81"/>
  <c r="AE30" i="81"/>
  <c r="AH30" i="81"/>
  <c r="AK30" i="81"/>
  <c r="AN30" i="81"/>
  <c r="AQ30" i="81"/>
  <c r="AT30" i="81"/>
  <c r="AW30" i="81"/>
  <c r="AZ30" i="81"/>
  <c r="G31" i="81"/>
  <c r="J31" i="81"/>
  <c r="M31" i="81"/>
  <c r="P31" i="81"/>
  <c r="S31" i="81"/>
  <c r="V31" i="81"/>
  <c r="Y31" i="81"/>
  <c r="AB31" i="81"/>
  <c r="AE31" i="81"/>
  <c r="AH31" i="81"/>
  <c r="AK31" i="81"/>
  <c r="AN31" i="81"/>
  <c r="AQ31" i="81"/>
  <c r="AT31" i="81"/>
  <c r="AW31" i="81"/>
  <c r="AZ31" i="81"/>
  <c r="G32" i="81"/>
  <c r="J32" i="81"/>
  <c r="M32" i="81"/>
  <c r="P32" i="81"/>
  <c r="S32" i="81"/>
  <c r="V32" i="81"/>
  <c r="Y32" i="81"/>
  <c r="AB32" i="81"/>
  <c r="AE32" i="81"/>
  <c r="AH32" i="81"/>
  <c r="AK32" i="81"/>
  <c r="AN32" i="81"/>
  <c r="AQ32" i="81"/>
  <c r="AT32" i="81"/>
  <c r="AW32" i="81"/>
  <c r="AZ32" i="81"/>
  <c r="G33" i="81"/>
  <c r="J33" i="81"/>
  <c r="M33" i="81"/>
  <c r="P33" i="81"/>
  <c r="S33" i="81"/>
  <c r="V33" i="81"/>
  <c r="Y33" i="81"/>
  <c r="AB33" i="81"/>
  <c r="AE33" i="81"/>
  <c r="AH33" i="81"/>
  <c r="AK33" i="81"/>
  <c r="AN33" i="81"/>
  <c r="AQ33" i="81"/>
  <c r="AT33" i="81"/>
  <c r="AW33" i="81"/>
  <c r="AZ33" i="81"/>
  <c r="G34" i="81"/>
  <c r="J34" i="81"/>
  <c r="M34" i="81"/>
  <c r="P34" i="81"/>
  <c r="S34" i="81"/>
  <c r="V34" i="81"/>
  <c r="Y34" i="81"/>
  <c r="AB34" i="81"/>
  <c r="AE34" i="81"/>
  <c r="AH34" i="81"/>
  <c r="AK34" i="81"/>
  <c r="AN34" i="81"/>
  <c r="AQ34" i="81"/>
  <c r="AT34" i="81"/>
  <c r="AW34" i="81"/>
  <c r="AZ34" i="81"/>
  <c r="G35" i="81"/>
  <c r="J35" i="81"/>
  <c r="M35" i="81"/>
  <c r="P35" i="81"/>
  <c r="S35" i="81"/>
  <c r="V35" i="81"/>
  <c r="Y35" i="81"/>
  <c r="AB35" i="81"/>
  <c r="AE35" i="81"/>
  <c r="AH35" i="81"/>
  <c r="AK35" i="81"/>
  <c r="AN35" i="81"/>
  <c r="AQ35" i="81"/>
  <c r="AT35" i="81"/>
  <c r="AW35" i="81"/>
  <c r="AZ35" i="81"/>
  <c r="G36" i="81"/>
  <c r="J36" i="81"/>
  <c r="M36" i="81"/>
  <c r="P36" i="81"/>
  <c r="S36" i="81"/>
  <c r="V36" i="81"/>
  <c r="Y36" i="81"/>
  <c r="AB36" i="81"/>
  <c r="AE36" i="81"/>
  <c r="AH36" i="81"/>
  <c r="AK36" i="81"/>
  <c r="AN36" i="81"/>
  <c r="AQ36" i="81"/>
  <c r="AT36" i="81"/>
  <c r="AW36" i="81"/>
  <c r="AZ36" i="81"/>
  <c r="G37" i="81"/>
  <c r="J37" i="81"/>
  <c r="M37" i="81"/>
  <c r="P37" i="81"/>
  <c r="S37" i="81"/>
  <c r="V37" i="81"/>
  <c r="Y37" i="81"/>
  <c r="AB37" i="81"/>
  <c r="AE37" i="81"/>
  <c r="AH37" i="81"/>
  <c r="AK37" i="81"/>
  <c r="AN37" i="81"/>
  <c r="AQ37" i="81"/>
  <c r="AT37" i="81"/>
  <c r="AW37" i="81"/>
  <c r="AZ37" i="81"/>
  <c r="G38" i="81"/>
  <c r="J38" i="81"/>
  <c r="M38" i="81"/>
  <c r="P38" i="81"/>
  <c r="S38" i="81"/>
  <c r="V38" i="81"/>
  <c r="Y38" i="81"/>
  <c r="AB38" i="81"/>
  <c r="AE38" i="81"/>
  <c r="AH38" i="81"/>
  <c r="AK38" i="81"/>
  <c r="AN38" i="81"/>
  <c r="AQ38" i="81"/>
  <c r="AT38" i="81"/>
  <c r="AW38" i="81"/>
  <c r="AZ38" i="81"/>
  <c r="G39" i="81"/>
  <c r="J39" i="81"/>
  <c r="M39" i="81"/>
  <c r="P39" i="81"/>
  <c r="S39" i="81"/>
  <c r="V39" i="81"/>
  <c r="Y39" i="81"/>
  <c r="AB39" i="81"/>
  <c r="AE39" i="81"/>
  <c r="AH39" i="81"/>
  <c r="AK39" i="81"/>
  <c r="AN39" i="81"/>
  <c r="AQ39" i="81"/>
  <c r="AT39" i="81"/>
  <c r="AW39" i="81"/>
  <c r="AZ39" i="81"/>
  <c r="G49" i="81"/>
  <c r="J49" i="81"/>
  <c r="M49" i="81"/>
  <c r="P49" i="81"/>
  <c r="S49" i="81"/>
  <c r="V49" i="81"/>
  <c r="Y49" i="81"/>
  <c r="AB49" i="81"/>
  <c r="AE49" i="81"/>
  <c r="AH49" i="81"/>
  <c r="AK49" i="81"/>
  <c r="AN49" i="81"/>
  <c r="AQ49" i="81"/>
  <c r="AT49" i="81"/>
  <c r="AW49" i="81"/>
  <c r="AZ49" i="81"/>
  <c r="G50" i="81"/>
  <c r="J50" i="81"/>
  <c r="M50" i="81"/>
  <c r="P50" i="81"/>
  <c r="S50" i="81"/>
  <c r="V50" i="81"/>
  <c r="Y50" i="81"/>
  <c r="AB50" i="81"/>
  <c r="AE50" i="81"/>
  <c r="AH50" i="81"/>
  <c r="AK50" i="81"/>
  <c r="AN50" i="81"/>
  <c r="AQ50" i="81"/>
  <c r="AT50" i="81"/>
  <c r="AW50" i="81"/>
  <c r="AZ50" i="81"/>
  <c r="G51" i="81"/>
  <c r="J51" i="81"/>
  <c r="M51" i="81"/>
  <c r="P51" i="81"/>
  <c r="S51" i="81"/>
  <c r="V51" i="81"/>
  <c r="Y51" i="81"/>
  <c r="AB51" i="81"/>
  <c r="AE51" i="81"/>
  <c r="AH51" i="81"/>
  <c r="AK51" i="81"/>
  <c r="AN51" i="81"/>
  <c r="AQ51" i="81"/>
  <c r="AT51" i="81"/>
  <c r="AW51" i="81"/>
  <c r="AZ51" i="81"/>
  <c r="G52" i="81"/>
  <c r="J52" i="81"/>
  <c r="M52" i="81"/>
  <c r="P52" i="81"/>
  <c r="S52" i="81"/>
  <c r="V52" i="81"/>
  <c r="Y52" i="81"/>
  <c r="AB52" i="81"/>
  <c r="AE52" i="81"/>
  <c r="AH52" i="81"/>
  <c r="AK52" i="81"/>
  <c r="AN52" i="81"/>
  <c r="AQ52" i="81"/>
  <c r="AT52" i="81"/>
  <c r="AW52" i="81"/>
  <c r="AZ52" i="81"/>
  <c r="G53" i="81"/>
  <c r="J53" i="81"/>
  <c r="M53" i="81"/>
  <c r="P53" i="81"/>
  <c r="S53" i="81"/>
  <c r="V53" i="81"/>
  <c r="Y53" i="81"/>
  <c r="AB53" i="81"/>
  <c r="AE53" i="81"/>
  <c r="AH53" i="81"/>
  <c r="AK53" i="81"/>
  <c r="AN53" i="81"/>
  <c r="AQ53" i="81"/>
  <c r="AT53" i="81"/>
  <c r="AW53" i="81"/>
  <c r="AZ53" i="81"/>
  <c r="G54" i="81"/>
  <c r="J54" i="81"/>
  <c r="M54" i="81"/>
  <c r="P54" i="81"/>
  <c r="S54" i="81"/>
  <c r="V54" i="81"/>
  <c r="Y54" i="81"/>
  <c r="AB54" i="81"/>
  <c r="AE54" i="81"/>
  <c r="AH54" i="81"/>
  <c r="AK54" i="81"/>
  <c r="AN54" i="81"/>
  <c r="AQ54" i="81"/>
  <c r="AT54" i="81"/>
  <c r="AW54" i="81"/>
  <c r="AZ54" i="81"/>
  <c r="G55" i="81"/>
  <c r="J55" i="81"/>
  <c r="M55" i="81"/>
  <c r="P55" i="81"/>
  <c r="S55" i="81"/>
  <c r="V55" i="81"/>
  <c r="Y55" i="81"/>
  <c r="AB55" i="81"/>
  <c r="AE55" i="81"/>
  <c r="AH55" i="81"/>
  <c r="AK55" i="81"/>
  <c r="AN55" i="81"/>
  <c r="AQ55" i="81"/>
  <c r="AT55" i="81"/>
  <c r="AW55" i="81"/>
  <c r="AZ55" i="81"/>
  <c r="G56" i="81"/>
  <c r="J56" i="81"/>
  <c r="M56" i="81"/>
  <c r="P56" i="81"/>
  <c r="S56" i="81"/>
  <c r="V56" i="81"/>
  <c r="Y56" i="81"/>
  <c r="AB56" i="81"/>
  <c r="AE56" i="81"/>
  <c r="AH56" i="81"/>
  <c r="AK56" i="81"/>
  <c r="AN56" i="81"/>
  <c r="AQ56" i="81"/>
  <c r="AT56" i="81"/>
  <c r="AW56" i="81"/>
  <c r="AZ56" i="81"/>
  <c r="G57" i="81"/>
  <c r="J57" i="81"/>
  <c r="M57" i="81"/>
  <c r="P57" i="81"/>
  <c r="S57" i="81"/>
  <c r="V57" i="81"/>
  <c r="Y57" i="81"/>
  <c r="AB57" i="81"/>
  <c r="AE57" i="81"/>
  <c r="AH57" i="81"/>
  <c r="AK57" i="81"/>
  <c r="AN57" i="81"/>
  <c r="AQ57" i="81"/>
  <c r="AT57" i="81"/>
  <c r="AW57" i="81"/>
  <c r="AZ57" i="81"/>
  <c r="G58" i="81"/>
  <c r="J58" i="81"/>
  <c r="M58" i="81"/>
  <c r="P58" i="81"/>
  <c r="S58" i="81"/>
  <c r="V58" i="81"/>
  <c r="Y58" i="81"/>
  <c r="AB58" i="81"/>
  <c r="AE58" i="81"/>
  <c r="AH58" i="81"/>
  <c r="AK58" i="81"/>
  <c r="AN58" i="81"/>
  <c r="AQ58" i="81"/>
  <c r="AT58" i="81"/>
  <c r="AW58" i="81"/>
  <c r="AZ58" i="81"/>
  <c r="G59" i="81"/>
  <c r="J59" i="81"/>
  <c r="M59" i="81"/>
  <c r="P59" i="81"/>
  <c r="S59" i="81"/>
  <c r="V59" i="81"/>
  <c r="Y59" i="81"/>
  <c r="AB59" i="81"/>
  <c r="AE59" i="81"/>
  <c r="AH59" i="81"/>
  <c r="AK59" i="81"/>
  <c r="AN59" i="81"/>
  <c r="AQ59" i="81"/>
  <c r="AT59" i="81"/>
  <c r="AW59" i="81"/>
  <c r="AZ59" i="81"/>
  <c r="G60" i="81"/>
  <c r="J60" i="81"/>
  <c r="M60" i="81"/>
  <c r="P60" i="81"/>
  <c r="S60" i="81"/>
  <c r="V60" i="81"/>
  <c r="Y60" i="81"/>
  <c r="AB60" i="81"/>
  <c r="AE60" i="81"/>
  <c r="AH60" i="81"/>
  <c r="AK60" i="81"/>
  <c r="AN60" i="81"/>
  <c r="AQ60" i="81"/>
  <c r="AT60" i="81"/>
  <c r="AW60" i="81"/>
  <c r="AZ60" i="81"/>
  <c r="DA70" i="81"/>
  <c r="DD70" i="81"/>
  <c r="DG70" i="81"/>
  <c r="DJ70" i="81"/>
  <c r="DM70" i="81"/>
  <c r="DP70" i="81"/>
  <c r="DS70" i="81"/>
  <c r="DV70" i="81"/>
  <c r="DY70" i="81"/>
  <c r="EB70" i="81"/>
  <c r="EE70" i="81"/>
  <c r="EH70" i="81"/>
  <c r="EK70" i="81"/>
  <c r="EN70" i="81"/>
  <c r="EQ70" i="81"/>
  <c r="ET70" i="81"/>
  <c r="DA71" i="81"/>
  <c r="DD71" i="81"/>
  <c r="DG71" i="81"/>
  <c r="DJ71" i="81"/>
  <c r="DM71" i="81"/>
  <c r="DP71" i="81"/>
  <c r="DS71" i="81"/>
  <c r="DV71" i="81"/>
  <c r="DY71" i="81"/>
  <c r="EB71" i="81"/>
  <c r="EE71" i="81"/>
  <c r="EH71" i="81"/>
  <c r="EK71" i="81"/>
  <c r="EN71" i="81"/>
  <c r="EQ71" i="81"/>
  <c r="ET71" i="81"/>
  <c r="DA72" i="81"/>
  <c r="DD72" i="81"/>
  <c r="DG72" i="81"/>
  <c r="DJ72" i="81"/>
  <c r="DM72" i="81"/>
  <c r="DP72" i="81"/>
  <c r="DS72" i="81"/>
  <c r="DV72" i="81"/>
  <c r="DY72" i="81"/>
  <c r="EB72" i="81"/>
  <c r="EE72" i="81"/>
  <c r="EH72" i="81"/>
  <c r="EK72" i="81"/>
  <c r="EN72" i="81"/>
  <c r="EQ72" i="81"/>
  <c r="ET72" i="81"/>
  <c r="DA73" i="81"/>
  <c r="DD73" i="81"/>
  <c r="DG73" i="81"/>
  <c r="DJ73" i="81"/>
  <c r="DM73" i="81"/>
  <c r="DP73" i="81"/>
  <c r="DS73" i="81"/>
  <c r="DV73" i="81"/>
  <c r="DY73" i="81"/>
  <c r="EB73" i="81"/>
  <c r="EE73" i="81"/>
  <c r="EH73" i="81"/>
  <c r="EK73" i="81"/>
  <c r="EN73" i="81"/>
  <c r="EQ73" i="81"/>
  <c r="ET73" i="81"/>
  <c r="DA74" i="81"/>
  <c r="DD74" i="81"/>
  <c r="DG74" i="81"/>
  <c r="DJ74" i="81"/>
  <c r="DM74" i="81"/>
  <c r="DP74" i="81"/>
  <c r="DS74" i="81"/>
  <c r="DV74" i="81"/>
  <c r="DY74" i="81"/>
  <c r="EB74" i="81"/>
  <c r="EE74" i="81"/>
  <c r="EH74" i="81"/>
  <c r="EK74" i="81"/>
  <c r="EN74" i="81"/>
  <c r="EQ74" i="81"/>
  <c r="ET74" i="81"/>
  <c r="DA75" i="81"/>
  <c r="DD75" i="81"/>
  <c r="DG75" i="81"/>
  <c r="DJ75" i="81"/>
  <c r="DM75" i="81"/>
  <c r="DP75" i="81"/>
  <c r="DS75" i="81"/>
  <c r="DV75" i="81"/>
  <c r="DY75" i="81"/>
  <c r="EB75" i="81"/>
  <c r="EE75" i="81"/>
  <c r="EH75" i="81"/>
  <c r="EK75" i="81"/>
  <c r="EN75" i="81"/>
  <c r="EQ75" i="81"/>
  <c r="ET75" i="81"/>
  <c r="DA76" i="81"/>
  <c r="DD76" i="81"/>
  <c r="DG76" i="81"/>
  <c r="DJ76" i="81"/>
  <c r="DM76" i="81"/>
  <c r="DP76" i="81"/>
  <c r="DS76" i="81"/>
  <c r="DV76" i="81"/>
  <c r="DY76" i="81"/>
  <c r="EB76" i="81"/>
  <c r="EE76" i="81"/>
  <c r="EH76" i="81"/>
  <c r="EK76" i="81"/>
  <c r="EN76" i="81"/>
  <c r="EQ76" i="81"/>
  <c r="ET76" i="81"/>
  <c r="DA77" i="81"/>
  <c r="DD77" i="81"/>
  <c r="DG77" i="81"/>
  <c r="DJ77" i="81"/>
  <c r="DM77" i="81"/>
  <c r="DP77" i="81"/>
  <c r="DS77" i="81"/>
  <c r="DV77" i="81"/>
  <c r="DY77" i="81"/>
  <c r="EB77" i="81"/>
  <c r="EE77" i="81"/>
  <c r="EH77" i="81"/>
  <c r="EK77" i="81"/>
  <c r="EN77" i="81"/>
  <c r="EQ77" i="81"/>
  <c r="ET77" i="81"/>
  <c r="DA78" i="81"/>
  <c r="DD78" i="81"/>
  <c r="DG78" i="81"/>
  <c r="DJ78" i="81"/>
  <c r="DM78" i="81"/>
  <c r="DP78" i="81"/>
  <c r="DS78" i="81"/>
  <c r="DV78" i="81"/>
  <c r="DY78" i="81"/>
  <c r="EB78" i="81"/>
  <c r="EE78" i="81"/>
  <c r="EH78" i="81"/>
  <c r="EK78" i="81"/>
  <c r="EN78" i="81"/>
  <c r="EQ78" i="81"/>
  <c r="ET78" i="81"/>
  <c r="DA79" i="81"/>
  <c r="DD79" i="81"/>
  <c r="DG79" i="81"/>
  <c r="DJ79" i="81"/>
  <c r="DM79" i="81"/>
  <c r="DP79" i="81"/>
  <c r="DS79" i="81"/>
  <c r="DV79" i="81"/>
  <c r="DY79" i="81"/>
  <c r="EB79" i="81"/>
  <c r="EE79" i="81"/>
  <c r="EH79" i="81"/>
  <c r="EK79" i="81"/>
  <c r="EN79" i="81"/>
  <c r="EQ79" i="81"/>
  <c r="ET79" i="81"/>
  <c r="DA80" i="81"/>
  <c r="DD80" i="81"/>
  <c r="DG80" i="81"/>
  <c r="DJ80" i="81"/>
  <c r="DM80" i="81"/>
  <c r="DP80" i="81"/>
  <c r="DS80" i="81"/>
  <c r="DV80" i="81"/>
  <c r="DY80" i="81"/>
  <c r="EB80" i="81"/>
  <c r="EE80" i="81"/>
  <c r="EH80" i="81"/>
  <c r="EK80" i="81"/>
  <c r="EN80" i="81"/>
  <c r="EQ80" i="81"/>
  <c r="ET80" i="81"/>
  <c r="DA81" i="81"/>
  <c r="DD81" i="81"/>
  <c r="DG81" i="81"/>
  <c r="DJ81" i="81"/>
  <c r="DM81" i="81"/>
  <c r="DP81" i="81"/>
  <c r="DS81" i="81"/>
  <c r="DV81" i="81"/>
  <c r="DY81" i="81"/>
  <c r="EB81" i="81"/>
  <c r="EE81" i="81"/>
  <c r="EH81" i="81"/>
  <c r="EK81" i="81"/>
  <c r="EN81" i="81"/>
  <c r="EQ81" i="81"/>
  <c r="ET81" i="81"/>
  <c r="GP21" i="81"/>
  <c r="GO21" i="81"/>
  <c r="GM21" i="81"/>
  <c r="GL21" i="81"/>
  <c r="GJ21" i="81"/>
  <c r="GI21" i="81"/>
  <c r="GG21" i="81"/>
  <c r="GF21" i="81"/>
  <c r="GD21" i="81"/>
  <c r="GC21" i="81"/>
  <c r="GA21" i="81"/>
  <c r="FZ21" i="81"/>
  <c r="FX21" i="81"/>
  <c r="FW21" i="81"/>
  <c r="FU21" i="81"/>
  <c r="FT21" i="81"/>
  <c r="FR21" i="81"/>
  <c r="FQ21" i="81"/>
  <c r="FO21" i="81"/>
  <c r="FN21" i="81"/>
  <c r="FL21" i="81"/>
  <c r="FK21" i="81"/>
  <c r="FI21" i="81"/>
  <c r="FH21" i="81"/>
  <c r="FF21" i="81"/>
  <c r="FE21" i="81"/>
  <c r="FC21" i="81"/>
  <c r="FB21" i="81"/>
  <c r="EZ21" i="81"/>
  <c r="EY21" i="81"/>
  <c r="EW21" i="81"/>
  <c r="EV21" i="81"/>
  <c r="GP20" i="81"/>
  <c r="GO20" i="81"/>
  <c r="GM20" i="81"/>
  <c r="GL20" i="81"/>
  <c r="GJ20" i="81"/>
  <c r="GI20" i="81"/>
  <c r="GG20" i="81"/>
  <c r="GF20" i="81"/>
  <c r="GD20" i="81"/>
  <c r="GC20" i="81"/>
  <c r="GA20" i="81"/>
  <c r="FZ20" i="81"/>
  <c r="FX20" i="81"/>
  <c r="FW20" i="81"/>
  <c r="FU20" i="81"/>
  <c r="FT20" i="81"/>
  <c r="FR20" i="81"/>
  <c r="FQ20" i="81"/>
  <c r="FO20" i="81"/>
  <c r="FN20" i="81"/>
  <c r="FL20" i="81"/>
  <c r="FK20" i="81"/>
  <c r="FI20" i="81"/>
  <c r="FH20" i="81"/>
  <c r="FF20" i="81"/>
  <c r="FE20" i="81"/>
  <c r="FC20" i="81"/>
  <c r="FB20" i="81"/>
  <c r="EZ20" i="81"/>
  <c r="EY20" i="81"/>
  <c r="EW20" i="81"/>
  <c r="EV20" i="81"/>
  <c r="ES21" i="81"/>
  <c r="ER21" i="81"/>
  <c r="EP21" i="81"/>
  <c r="EO21" i="81"/>
  <c r="EM21" i="81"/>
  <c r="EL21" i="81"/>
  <c r="EJ21" i="81"/>
  <c r="EI21" i="81"/>
  <c r="EG21" i="81"/>
  <c r="EF21" i="81"/>
  <c r="ED21" i="81"/>
  <c r="EC21" i="81"/>
  <c r="EA21" i="81"/>
  <c r="DZ21" i="81"/>
  <c r="DX21" i="81"/>
  <c r="DW21" i="81"/>
  <c r="DU21" i="81"/>
  <c r="DT21" i="81"/>
  <c r="DR21" i="81"/>
  <c r="DQ21" i="81"/>
  <c r="DO21" i="81"/>
  <c r="DN21" i="81"/>
  <c r="DL21" i="81"/>
  <c r="DK21" i="81"/>
  <c r="DI21" i="81"/>
  <c r="DH21" i="81"/>
  <c r="DF21" i="81"/>
  <c r="DE21" i="81"/>
  <c r="DC21" i="81"/>
  <c r="DB21" i="81"/>
  <c r="CZ21" i="81"/>
  <c r="CY21" i="81"/>
  <c r="ES20" i="81"/>
  <c r="ER20" i="81"/>
  <c r="EP20" i="81"/>
  <c r="EO20" i="81"/>
  <c r="EM20" i="81"/>
  <c r="EL20" i="81"/>
  <c r="EJ20" i="81"/>
  <c r="EI20" i="81"/>
  <c r="EG20" i="81"/>
  <c r="EF20" i="81"/>
  <c r="ED20" i="81"/>
  <c r="EC20" i="81"/>
  <c r="EA20" i="81"/>
  <c r="DZ20" i="81"/>
  <c r="DX20" i="81"/>
  <c r="DW20" i="81"/>
  <c r="DU20" i="81"/>
  <c r="DT20" i="81"/>
  <c r="DR20" i="81"/>
  <c r="DQ20" i="81"/>
  <c r="DO20" i="81"/>
  <c r="DN20" i="81"/>
  <c r="DL20" i="81"/>
  <c r="DK20" i="81"/>
  <c r="DI20" i="81"/>
  <c r="DH20" i="81"/>
  <c r="DF20" i="81"/>
  <c r="DE20" i="81"/>
  <c r="DC20" i="81"/>
  <c r="DB20" i="81"/>
  <c r="CZ20" i="81"/>
  <c r="CY20" i="81"/>
  <c r="CV21" i="81"/>
  <c r="CU21" i="81"/>
  <c r="CS21" i="81"/>
  <c r="CR21" i="81"/>
  <c r="CP21" i="81"/>
  <c r="CO21" i="81"/>
  <c r="CM21" i="81"/>
  <c r="CL21" i="81"/>
  <c r="CJ21" i="81"/>
  <c r="CI21" i="81"/>
  <c r="CG21" i="81"/>
  <c r="CF21" i="81"/>
  <c r="CD21" i="81"/>
  <c r="CC21" i="81"/>
  <c r="CA21" i="81"/>
  <c r="BZ21" i="81"/>
  <c r="BX21" i="81"/>
  <c r="BW21" i="81"/>
  <c r="BU21" i="81"/>
  <c r="BT21" i="81"/>
  <c r="BR21" i="81"/>
  <c r="BQ21" i="81"/>
  <c r="BO21" i="81"/>
  <c r="BN21" i="81"/>
  <c r="BL21" i="81"/>
  <c r="BK21" i="81"/>
  <c r="BI21" i="81"/>
  <c r="BH21" i="81"/>
  <c r="BF21" i="81"/>
  <c r="BE21" i="81"/>
  <c r="BC21" i="81"/>
  <c r="BB21" i="81"/>
  <c r="CV20" i="81"/>
  <c r="CU20" i="81"/>
  <c r="CS20" i="81"/>
  <c r="CR20" i="81"/>
  <c r="CP20" i="81"/>
  <c r="CO20" i="81"/>
  <c r="CM20" i="81"/>
  <c r="CL20" i="81"/>
  <c r="CJ20" i="81"/>
  <c r="CI20" i="81"/>
  <c r="CG20" i="81"/>
  <c r="CF20" i="81"/>
  <c r="CD20" i="81"/>
  <c r="CC20" i="81"/>
  <c r="CA20" i="81"/>
  <c r="BZ20" i="81"/>
  <c r="BX20" i="81"/>
  <c r="BW20" i="81"/>
  <c r="BU20" i="81"/>
  <c r="BT20" i="81"/>
  <c r="BR20" i="81"/>
  <c r="BQ20" i="81"/>
  <c r="BO20" i="81"/>
  <c r="BN20" i="81"/>
  <c r="BL20" i="81"/>
  <c r="BK20" i="81"/>
  <c r="BI20" i="81"/>
  <c r="BH20" i="81"/>
  <c r="BF20" i="81"/>
  <c r="BE20" i="81"/>
  <c r="BC20" i="81"/>
  <c r="BB20" i="81"/>
  <c r="BA20" i="81"/>
  <c r="CX20" i="81"/>
  <c r="EU20" i="81"/>
  <c r="BA21" i="81"/>
  <c r="CX21" i="81"/>
  <c r="EU21" i="81"/>
  <c r="G8" i="81"/>
  <c r="G9" i="81"/>
  <c r="G10" i="81"/>
  <c r="G11" i="81"/>
  <c r="G12" i="81"/>
  <c r="G13" i="81"/>
  <c r="G14" i="81"/>
  <c r="G15" i="81"/>
  <c r="G16" i="81"/>
  <c r="G17" i="81"/>
  <c r="G18" i="81"/>
  <c r="HD80" i="81" l="1"/>
  <c r="HD77" i="81"/>
  <c r="HC75" i="81"/>
  <c r="GU37" i="81"/>
  <c r="GU33" i="81"/>
  <c r="AT62" i="81"/>
  <c r="AH62" i="81"/>
  <c r="V62" i="81"/>
  <c r="J62" i="81"/>
  <c r="DG84" i="81"/>
  <c r="HC81" i="81"/>
  <c r="HC80" i="81"/>
  <c r="HC79" i="81"/>
  <c r="HD78" i="81"/>
  <c r="HC77" i="81"/>
  <c r="HC76" i="81"/>
  <c r="HD75" i="81"/>
  <c r="DY83" i="81"/>
  <c r="GV56" i="81"/>
  <c r="AE63" i="81"/>
  <c r="GU39" i="81"/>
  <c r="GV37" i="81"/>
  <c r="GV35" i="81"/>
  <c r="GV33" i="81"/>
  <c r="DS84" i="81"/>
  <c r="DA84" i="81"/>
  <c r="DA83" i="81"/>
  <c r="HD79" i="81"/>
  <c r="GV39" i="81"/>
  <c r="HD81" i="81"/>
  <c r="HD76" i="81"/>
  <c r="GU35" i="81"/>
  <c r="GU56" i="81"/>
  <c r="EK84" i="81"/>
  <c r="EK83" i="81"/>
  <c r="DM84" i="81"/>
  <c r="DM83" i="81"/>
  <c r="GU59" i="81"/>
  <c r="GV59" i="81"/>
  <c r="GU55" i="81"/>
  <c r="GV55" i="81"/>
  <c r="HC78" i="81"/>
  <c r="HC74" i="81"/>
  <c r="HD74" i="81"/>
  <c r="DY84" i="81"/>
  <c r="GV60" i="81"/>
  <c r="GU60" i="81"/>
  <c r="GV58" i="81"/>
  <c r="GU58" i="81"/>
  <c r="GU57" i="81"/>
  <c r="GV57" i="81"/>
  <c r="GV54" i="81"/>
  <c r="GU54" i="81"/>
  <c r="AQ63" i="81"/>
  <c r="AQ62" i="81"/>
  <c r="AE62" i="81"/>
  <c r="S63" i="81"/>
  <c r="S62" i="81"/>
  <c r="G63" i="81"/>
  <c r="G62" i="81"/>
  <c r="GU38" i="81"/>
  <c r="GV38" i="81"/>
  <c r="GU36" i="81"/>
  <c r="GV36" i="81"/>
  <c r="GU34" i="81"/>
  <c r="GV34" i="81"/>
  <c r="AQ42" i="81"/>
  <c r="AE42" i="81"/>
  <c r="S42" i="81"/>
  <c r="G42" i="81"/>
  <c r="ET84" i="81"/>
  <c r="ET83" i="81"/>
  <c r="EH84" i="81"/>
  <c r="EH83" i="81"/>
  <c r="DV84" i="81"/>
  <c r="DV83" i="81"/>
  <c r="DJ84" i="81"/>
  <c r="DJ83" i="81"/>
  <c r="AZ63" i="81"/>
  <c r="AN63" i="81"/>
  <c r="AB63" i="81"/>
  <c r="P63" i="81"/>
  <c r="AZ41" i="81"/>
  <c r="AN41" i="81"/>
  <c r="AB41" i="81"/>
  <c r="P41" i="81"/>
  <c r="EQ83" i="81"/>
  <c r="EE83" i="81"/>
  <c r="DS83" i="81"/>
  <c r="DG83" i="81"/>
  <c r="AW63" i="81"/>
  <c r="AK63" i="81"/>
  <c r="Y63" i="81"/>
  <c r="M63" i="81"/>
  <c r="AW41" i="81"/>
  <c r="AK41" i="81"/>
  <c r="Y41" i="81"/>
  <c r="M41" i="81"/>
  <c r="P62" i="81"/>
  <c r="AB62" i="81"/>
  <c r="AN62" i="81"/>
  <c r="AZ62" i="81"/>
  <c r="EE84" i="81"/>
  <c r="EN83" i="81"/>
  <c r="EN84" i="81"/>
  <c r="EB83" i="81"/>
  <c r="EB84" i="81"/>
  <c r="DP83" i="81"/>
  <c r="DP84" i="81"/>
  <c r="DD83" i="81"/>
  <c r="DD84" i="81"/>
  <c r="AT63" i="81"/>
  <c r="AH63" i="81"/>
  <c r="V63" i="81"/>
  <c r="J63" i="81"/>
  <c r="AT41" i="81"/>
  <c r="AH41" i="81"/>
  <c r="V41" i="81"/>
  <c r="J41" i="81"/>
  <c r="M62" i="81"/>
  <c r="Y62" i="81"/>
  <c r="AK62" i="81"/>
  <c r="AW62" i="81"/>
  <c r="EQ84" i="81"/>
  <c r="G41" i="81"/>
  <c r="S41" i="81"/>
  <c r="AE41" i="81"/>
  <c r="AQ41" i="81"/>
  <c r="P42" i="81"/>
  <c r="AB42" i="81"/>
  <c r="AN42" i="81"/>
  <c r="AZ42" i="81"/>
  <c r="M42" i="81"/>
  <c r="Y42" i="81"/>
  <c r="AK42" i="81"/>
  <c r="AW42" i="81"/>
  <c r="J42" i="81"/>
  <c r="V42" i="81"/>
  <c r="AH42" i="81"/>
  <c r="AT42" i="81"/>
  <c r="G80" i="75"/>
  <c r="H80" i="75"/>
  <c r="J80" i="75"/>
  <c r="K80" i="75"/>
  <c r="M80" i="75"/>
  <c r="N80" i="75"/>
  <c r="E80" i="75"/>
  <c r="G79" i="75"/>
  <c r="H79" i="75"/>
  <c r="J79" i="75"/>
  <c r="K79" i="75"/>
  <c r="M79" i="75"/>
  <c r="N79" i="75"/>
  <c r="E79" i="75"/>
  <c r="O71" i="75"/>
  <c r="O72" i="75"/>
  <c r="O73" i="75"/>
  <c r="O74" i="75"/>
  <c r="O75" i="75"/>
  <c r="O76" i="75"/>
  <c r="O77" i="75"/>
  <c r="L71" i="75"/>
  <c r="L72" i="75"/>
  <c r="L73" i="75"/>
  <c r="L74" i="75"/>
  <c r="L75" i="75"/>
  <c r="L76" i="75"/>
  <c r="L77" i="75"/>
  <c r="I71" i="75"/>
  <c r="I72" i="75"/>
  <c r="I73" i="75"/>
  <c r="I74" i="75"/>
  <c r="I75" i="75"/>
  <c r="I76" i="75"/>
  <c r="I77" i="75"/>
  <c r="F71" i="75"/>
  <c r="F72" i="75"/>
  <c r="F73" i="75"/>
  <c r="F74" i="75"/>
  <c r="F75" i="75"/>
  <c r="F76" i="75"/>
  <c r="F77" i="75"/>
  <c r="G60" i="75"/>
  <c r="H60" i="75"/>
  <c r="J60" i="75"/>
  <c r="K60" i="75"/>
  <c r="M60" i="75"/>
  <c r="N60" i="75"/>
  <c r="E60" i="75"/>
  <c r="G59" i="75"/>
  <c r="H59" i="75"/>
  <c r="J59" i="75"/>
  <c r="K59" i="75"/>
  <c r="M59" i="75"/>
  <c r="N59" i="75"/>
  <c r="E59" i="75"/>
  <c r="O51" i="75"/>
  <c r="O52" i="75"/>
  <c r="O53" i="75"/>
  <c r="O54" i="75"/>
  <c r="O55" i="75"/>
  <c r="O56" i="75"/>
  <c r="O57" i="75"/>
  <c r="L51" i="75"/>
  <c r="L52" i="75"/>
  <c r="L53" i="75"/>
  <c r="L54" i="75"/>
  <c r="L55" i="75"/>
  <c r="L56" i="75"/>
  <c r="L57" i="75"/>
  <c r="I51" i="75"/>
  <c r="I52" i="75"/>
  <c r="I53" i="75"/>
  <c r="I54" i="75"/>
  <c r="I55" i="75"/>
  <c r="I56" i="75"/>
  <c r="I57" i="75"/>
  <c r="F51" i="75"/>
  <c r="F52" i="75"/>
  <c r="F53" i="75"/>
  <c r="F54" i="75"/>
  <c r="F55" i="75"/>
  <c r="F56" i="75"/>
  <c r="F57" i="75"/>
  <c r="O31" i="75"/>
  <c r="O32" i="75"/>
  <c r="O33" i="75"/>
  <c r="O34" i="75"/>
  <c r="O35" i="75"/>
  <c r="O36" i="75"/>
  <c r="O37" i="75"/>
  <c r="L31" i="75"/>
  <c r="L32" i="75"/>
  <c r="L33" i="75"/>
  <c r="L34" i="75"/>
  <c r="L35" i="75"/>
  <c r="L36" i="75"/>
  <c r="L37" i="75"/>
  <c r="I31" i="75"/>
  <c r="I32" i="75"/>
  <c r="I33" i="75"/>
  <c r="I34" i="75"/>
  <c r="I35" i="75"/>
  <c r="I36" i="75"/>
  <c r="I37" i="75"/>
  <c r="F31" i="75"/>
  <c r="F32" i="75"/>
  <c r="F33" i="75"/>
  <c r="F34" i="75"/>
  <c r="F35" i="75"/>
  <c r="F36" i="75"/>
  <c r="F37" i="75"/>
  <c r="G40" i="75"/>
  <c r="H40" i="75"/>
  <c r="J40" i="75"/>
  <c r="K40" i="75"/>
  <c r="M40" i="75"/>
  <c r="N40" i="75"/>
  <c r="E40" i="75"/>
  <c r="G39" i="75"/>
  <c r="H39" i="75"/>
  <c r="J39" i="75"/>
  <c r="K39" i="75"/>
  <c r="M39" i="75"/>
  <c r="N39" i="75"/>
  <c r="E39" i="75"/>
  <c r="G20" i="75"/>
  <c r="H20" i="75"/>
  <c r="J20" i="75"/>
  <c r="K20" i="75"/>
  <c r="M20" i="75"/>
  <c r="N20" i="75"/>
  <c r="E20" i="75"/>
  <c r="G19" i="75"/>
  <c r="H19" i="75"/>
  <c r="J19" i="75"/>
  <c r="K19" i="75"/>
  <c r="M19" i="75"/>
  <c r="N19" i="75"/>
  <c r="E19" i="75"/>
  <c r="O11" i="75"/>
  <c r="O12" i="75"/>
  <c r="O13" i="75"/>
  <c r="O14" i="75"/>
  <c r="O15" i="75"/>
  <c r="O16" i="75"/>
  <c r="O17" i="75"/>
  <c r="L11" i="75"/>
  <c r="L12" i="75"/>
  <c r="L13" i="75"/>
  <c r="L14" i="75"/>
  <c r="L15" i="75"/>
  <c r="L16" i="75"/>
  <c r="L17" i="75"/>
  <c r="I11" i="75"/>
  <c r="I12" i="75"/>
  <c r="I13" i="75"/>
  <c r="I14" i="75"/>
  <c r="I15" i="75"/>
  <c r="I16" i="75"/>
  <c r="I17" i="75"/>
  <c r="F11" i="75"/>
  <c r="F12" i="75"/>
  <c r="F13" i="75"/>
  <c r="F14" i="75"/>
  <c r="F15" i="75"/>
  <c r="F16" i="75"/>
  <c r="F17" i="75"/>
  <c r="GQ81" i="81"/>
  <c r="GN81" i="81"/>
  <c r="GK81" i="81"/>
  <c r="GH81" i="81"/>
  <c r="GE81" i="81"/>
  <c r="GB81" i="81"/>
  <c r="FY81" i="81"/>
  <c r="FV81" i="81"/>
  <c r="FS81" i="81"/>
  <c r="FP81" i="81"/>
  <c r="FM81" i="81"/>
  <c r="FJ81" i="81"/>
  <c r="FG81" i="81"/>
  <c r="FD81" i="81"/>
  <c r="FA81" i="81"/>
  <c r="EX81" i="81"/>
  <c r="CW81" i="81"/>
  <c r="CT81" i="81"/>
  <c r="CQ81" i="81"/>
  <c r="CN81" i="81"/>
  <c r="CK81" i="81"/>
  <c r="CH81" i="81"/>
  <c r="CE81" i="81"/>
  <c r="CB81" i="81"/>
  <c r="BY81" i="81"/>
  <c r="BV81" i="81"/>
  <c r="BS81" i="81"/>
  <c r="BP81" i="81"/>
  <c r="BM81" i="81"/>
  <c r="BJ81" i="81"/>
  <c r="BG81" i="81"/>
  <c r="BD81" i="81"/>
  <c r="AZ81" i="81"/>
  <c r="AW81" i="81"/>
  <c r="AT81" i="81"/>
  <c r="AQ81" i="81"/>
  <c r="AN81" i="81"/>
  <c r="AK81" i="81"/>
  <c r="AH81" i="81"/>
  <c r="AE81" i="81"/>
  <c r="AB81" i="81"/>
  <c r="Y81" i="81"/>
  <c r="V81" i="81"/>
  <c r="S81" i="81"/>
  <c r="P81" i="81"/>
  <c r="M81" i="81"/>
  <c r="J81" i="81"/>
  <c r="G81" i="81"/>
  <c r="GQ80" i="81"/>
  <c r="GN80" i="81"/>
  <c r="GK80" i="81"/>
  <c r="GH80" i="81"/>
  <c r="GE80" i="81"/>
  <c r="GB80" i="81"/>
  <c r="FY80" i="81"/>
  <c r="FV80" i="81"/>
  <c r="FS80" i="81"/>
  <c r="FP80" i="81"/>
  <c r="FM80" i="81"/>
  <c r="FJ80" i="81"/>
  <c r="FG80" i="81"/>
  <c r="FD80" i="81"/>
  <c r="FA80" i="81"/>
  <c r="EX80" i="81"/>
  <c r="CW80" i="81"/>
  <c r="CT80" i="81"/>
  <c r="CQ80" i="81"/>
  <c r="CN80" i="81"/>
  <c r="CK80" i="81"/>
  <c r="CH80" i="81"/>
  <c r="CE80" i="81"/>
  <c r="CB80" i="81"/>
  <c r="BY80" i="81"/>
  <c r="BV80" i="81"/>
  <c r="BS80" i="81"/>
  <c r="BP80" i="81"/>
  <c r="BM80" i="81"/>
  <c r="BJ80" i="81"/>
  <c r="BG80" i="81"/>
  <c r="BD80" i="81"/>
  <c r="AZ80" i="81"/>
  <c r="AW80" i="81"/>
  <c r="AT80" i="81"/>
  <c r="AQ80" i="81"/>
  <c r="AN80" i="81"/>
  <c r="AK80" i="81"/>
  <c r="AH80" i="81"/>
  <c r="AE80" i="81"/>
  <c r="AB80" i="81"/>
  <c r="Y80" i="81"/>
  <c r="V80" i="81"/>
  <c r="S80" i="81"/>
  <c r="P80" i="81"/>
  <c r="M80" i="81"/>
  <c r="J80" i="81"/>
  <c r="G80" i="81"/>
  <c r="GQ79" i="81"/>
  <c r="GN79" i="81"/>
  <c r="GK79" i="81"/>
  <c r="GH79" i="81"/>
  <c r="GE79" i="81"/>
  <c r="GB79" i="81"/>
  <c r="FY79" i="81"/>
  <c r="FV79" i="81"/>
  <c r="FS79" i="81"/>
  <c r="FP79" i="81"/>
  <c r="FM79" i="81"/>
  <c r="FJ79" i="81"/>
  <c r="FG79" i="81"/>
  <c r="FD79" i="81"/>
  <c r="FA79" i="81"/>
  <c r="EX79" i="81"/>
  <c r="CW79" i="81"/>
  <c r="CT79" i="81"/>
  <c r="CQ79" i="81"/>
  <c r="CN79" i="81"/>
  <c r="CK79" i="81"/>
  <c r="CH79" i="81"/>
  <c r="CE79" i="81"/>
  <c r="CB79" i="81"/>
  <c r="BY79" i="81"/>
  <c r="BV79" i="81"/>
  <c r="BS79" i="81"/>
  <c r="BP79" i="81"/>
  <c r="BM79" i="81"/>
  <c r="BJ79" i="81"/>
  <c r="BG79" i="81"/>
  <c r="BD79" i="81"/>
  <c r="AZ79" i="81"/>
  <c r="AW79" i="81"/>
  <c r="AT79" i="81"/>
  <c r="AQ79" i="81"/>
  <c r="AN79" i="81"/>
  <c r="AK79" i="81"/>
  <c r="AH79" i="81"/>
  <c r="AE79" i="81"/>
  <c r="AB79" i="81"/>
  <c r="Y79" i="81"/>
  <c r="V79" i="81"/>
  <c r="S79" i="81"/>
  <c r="P79" i="81"/>
  <c r="M79" i="81"/>
  <c r="J79" i="81"/>
  <c r="G79" i="81"/>
  <c r="GQ78" i="81"/>
  <c r="GN78" i="81"/>
  <c r="GK78" i="81"/>
  <c r="GH78" i="81"/>
  <c r="GE78" i="81"/>
  <c r="GB78" i="81"/>
  <c r="FY78" i="81"/>
  <c r="FV78" i="81"/>
  <c r="FS78" i="81"/>
  <c r="FP78" i="81"/>
  <c r="FM78" i="81"/>
  <c r="FJ78" i="81"/>
  <c r="FG78" i="81"/>
  <c r="FD78" i="81"/>
  <c r="FA78" i="81"/>
  <c r="EX78" i="81"/>
  <c r="CW78" i="81"/>
  <c r="CT78" i="81"/>
  <c r="CQ78" i="81"/>
  <c r="CN78" i="81"/>
  <c r="CK78" i="81"/>
  <c r="CH78" i="81"/>
  <c r="CE78" i="81"/>
  <c r="CB78" i="81"/>
  <c r="BY78" i="81"/>
  <c r="BV78" i="81"/>
  <c r="BS78" i="81"/>
  <c r="BP78" i="81"/>
  <c r="BM78" i="81"/>
  <c r="BJ78" i="81"/>
  <c r="BG78" i="81"/>
  <c r="BD78" i="81"/>
  <c r="AZ78" i="81"/>
  <c r="AW78" i="81"/>
  <c r="AT78" i="81"/>
  <c r="AQ78" i="81"/>
  <c r="AN78" i="81"/>
  <c r="AK78" i="81"/>
  <c r="AH78" i="81"/>
  <c r="AE78" i="81"/>
  <c r="AB78" i="81"/>
  <c r="Y78" i="81"/>
  <c r="V78" i="81"/>
  <c r="S78" i="81"/>
  <c r="P78" i="81"/>
  <c r="M78" i="81"/>
  <c r="J78" i="81"/>
  <c r="G78" i="81"/>
  <c r="GQ77" i="81"/>
  <c r="GN77" i="81"/>
  <c r="GK77" i="81"/>
  <c r="GH77" i="81"/>
  <c r="GE77" i="81"/>
  <c r="GB77" i="81"/>
  <c r="FY77" i="81"/>
  <c r="FV77" i="81"/>
  <c r="FS77" i="81"/>
  <c r="FP77" i="81"/>
  <c r="FM77" i="81"/>
  <c r="FJ77" i="81"/>
  <c r="FG77" i="81"/>
  <c r="FD77" i="81"/>
  <c r="FA77" i="81"/>
  <c r="EX77" i="81"/>
  <c r="CW77" i="81"/>
  <c r="CT77" i="81"/>
  <c r="CQ77" i="81"/>
  <c r="CN77" i="81"/>
  <c r="CK77" i="81"/>
  <c r="CH77" i="81"/>
  <c r="CE77" i="81"/>
  <c r="CB77" i="81"/>
  <c r="BY77" i="81"/>
  <c r="BV77" i="81"/>
  <c r="BS77" i="81"/>
  <c r="BP77" i="81"/>
  <c r="BM77" i="81"/>
  <c r="BJ77" i="81"/>
  <c r="BG77" i="81"/>
  <c r="BD77" i="81"/>
  <c r="AZ77" i="81"/>
  <c r="AW77" i="81"/>
  <c r="AT77" i="81"/>
  <c r="AQ77" i="81"/>
  <c r="AN77" i="81"/>
  <c r="AK77" i="81"/>
  <c r="AH77" i="81"/>
  <c r="AE77" i="81"/>
  <c r="AB77" i="81"/>
  <c r="Y77" i="81"/>
  <c r="V77" i="81"/>
  <c r="S77" i="81"/>
  <c r="P77" i="81"/>
  <c r="M77" i="81"/>
  <c r="J77" i="81"/>
  <c r="G77" i="81"/>
  <c r="GQ76" i="81"/>
  <c r="GN76" i="81"/>
  <c r="GK76" i="81"/>
  <c r="GH76" i="81"/>
  <c r="GE76" i="81"/>
  <c r="GB76" i="81"/>
  <c r="FY76" i="81"/>
  <c r="FV76" i="81"/>
  <c r="FS76" i="81"/>
  <c r="FP76" i="81"/>
  <c r="FM76" i="81"/>
  <c r="FJ76" i="81"/>
  <c r="FG76" i="81"/>
  <c r="FD76" i="81"/>
  <c r="FA76" i="81"/>
  <c r="EX76" i="81"/>
  <c r="GQ75" i="81"/>
  <c r="GN75" i="81"/>
  <c r="GK75" i="81"/>
  <c r="GH75" i="81"/>
  <c r="GE75" i="81"/>
  <c r="GB75" i="81"/>
  <c r="FY75" i="81"/>
  <c r="FV75" i="81"/>
  <c r="FS75" i="81"/>
  <c r="FP75" i="81"/>
  <c r="FM75" i="81"/>
  <c r="FJ75" i="81"/>
  <c r="FG75" i="81"/>
  <c r="FD75" i="81"/>
  <c r="FA75" i="81"/>
  <c r="EX75" i="81"/>
  <c r="CW76" i="81"/>
  <c r="CT76" i="81"/>
  <c r="CQ76" i="81"/>
  <c r="CN76" i="81"/>
  <c r="CK76" i="81"/>
  <c r="CH76" i="81"/>
  <c r="CE76" i="81"/>
  <c r="CB76" i="81"/>
  <c r="BY76" i="81"/>
  <c r="BV76" i="81"/>
  <c r="BS76" i="81"/>
  <c r="BP76" i="81"/>
  <c r="BM76" i="81"/>
  <c r="BJ76" i="81"/>
  <c r="BG76" i="81"/>
  <c r="BD76" i="81"/>
  <c r="CW75" i="81"/>
  <c r="CT75" i="81"/>
  <c r="CQ75" i="81"/>
  <c r="CN75" i="81"/>
  <c r="CK75" i="81"/>
  <c r="CH75" i="81"/>
  <c r="CE75" i="81"/>
  <c r="CB75" i="81"/>
  <c r="BY75" i="81"/>
  <c r="BV75" i="81"/>
  <c r="BS75" i="81"/>
  <c r="BP75" i="81"/>
  <c r="BM75" i="81"/>
  <c r="BJ75" i="81"/>
  <c r="BG75" i="81"/>
  <c r="BD75" i="81"/>
  <c r="AZ76" i="81"/>
  <c r="AW76" i="81"/>
  <c r="AT76" i="81"/>
  <c r="AQ76" i="81"/>
  <c r="AN76" i="81"/>
  <c r="AK76" i="81"/>
  <c r="AH76" i="81"/>
  <c r="AE76" i="81"/>
  <c r="AB76" i="81"/>
  <c r="Y76" i="81"/>
  <c r="V76" i="81"/>
  <c r="S76" i="81"/>
  <c r="P76" i="81"/>
  <c r="M76" i="81"/>
  <c r="J76" i="81"/>
  <c r="G76" i="81"/>
  <c r="AZ75" i="81"/>
  <c r="AW75" i="81"/>
  <c r="AT75" i="81"/>
  <c r="AQ75" i="81"/>
  <c r="AN75" i="81"/>
  <c r="AK75" i="81"/>
  <c r="AH75" i="81"/>
  <c r="AE75" i="81"/>
  <c r="AB75" i="81"/>
  <c r="Y75" i="81"/>
  <c r="V75" i="81"/>
  <c r="S75" i="81"/>
  <c r="P75" i="81"/>
  <c r="M75" i="81"/>
  <c r="J75" i="81"/>
  <c r="G75" i="81"/>
  <c r="GW84" i="81"/>
  <c r="GX84" i="81"/>
  <c r="HA84" i="81"/>
  <c r="HB84" i="81"/>
  <c r="HE84" i="81"/>
  <c r="HF84" i="81"/>
  <c r="GW83" i="81"/>
  <c r="GX83" i="81"/>
  <c r="HA83" i="81"/>
  <c r="HB83" i="81"/>
  <c r="HE83" i="81"/>
  <c r="HF83" i="81"/>
  <c r="GQ60" i="81"/>
  <c r="GN60" i="81"/>
  <c r="GK60" i="81"/>
  <c r="GH60" i="81"/>
  <c r="GE60" i="81"/>
  <c r="GB60" i="81"/>
  <c r="FY60" i="81"/>
  <c r="FV60" i="81"/>
  <c r="FS60" i="81"/>
  <c r="FP60" i="81"/>
  <c r="FM60" i="81"/>
  <c r="FJ60" i="81"/>
  <c r="FG60" i="81"/>
  <c r="FD60" i="81"/>
  <c r="FA60" i="81"/>
  <c r="EX60" i="81"/>
  <c r="ET60" i="81"/>
  <c r="EQ60" i="81"/>
  <c r="EN60" i="81"/>
  <c r="EK60" i="81"/>
  <c r="EH60" i="81"/>
  <c r="EE60" i="81"/>
  <c r="EB60" i="81"/>
  <c r="DY60" i="81"/>
  <c r="DV60" i="81"/>
  <c r="DS60" i="81"/>
  <c r="DP60" i="81"/>
  <c r="DM60" i="81"/>
  <c r="DJ60" i="81"/>
  <c r="DG60" i="81"/>
  <c r="DD60" i="81"/>
  <c r="DA60" i="81"/>
  <c r="CW60" i="81"/>
  <c r="CT60" i="81"/>
  <c r="CQ60" i="81"/>
  <c r="CN60" i="81"/>
  <c r="CK60" i="81"/>
  <c r="CH60" i="81"/>
  <c r="CE60" i="81"/>
  <c r="CB60" i="81"/>
  <c r="BY60" i="81"/>
  <c r="BV60" i="81"/>
  <c r="BS60" i="81"/>
  <c r="BP60" i="81"/>
  <c r="BM60" i="81"/>
  <c r="BJ60" i="81"/>
  <c r="BG60" i="81"/>
  <c r="BD60" i="81"/>
  <c r="GQ59" i="81"/>
  <c r="GN59" i="81"/>
  <c r="GK59" i="81"/>
  <c r="GH59" i="81"/>
  <c r="GE59" i="81"/>
  <c r="GB59" i="81"/>
  <c r="FY59" i="81"/>
  <c r="FV59" i="81"/>
  <c r="FS59" i="81"/>
  <c r="FP59" i="81"/>
  <c r="FM59" i="81"/>
  <c r="FJ59" i="81"/>
  <c r="FG59" i="81"/>
  <c r="FD59" i="81"/>
  <c r="FA59" i="81"/>
  <c r="EX59" i="81"/>
  <c r="ET59" i="81"/>
  <c r="EQ59" i="81"/>
  <c r="EN59" i="81"/>
  <c r="EK59" i="81"/>
  <c r="EH59" i="81"/>
  <c r="EE59" i="81"/>
  <c r="EB59" i="81"/>
  <c r="DY59" i="81"/>
  <c r="DV59" i="81"/>
  <c r="DS59" i="81"/>
  <c r="DP59" i="81"/>
  <c r="DM59" i="81"/>
  <c r="DJ59" i="81"/>
  <c r="DG59" i="81"/>
  <c r="DD59" i="81"/>
  <c r="DA59" i="81"/>
  <c r="CW59" i="81"/>
  <c r="CT59" i="81"/>
  <c r="CQ59" i="81"/>
  <c r="CN59" i="81"/>
  <c r="CK59" i="81"/>
  <c r="CH59" i="81"/>
  <c r="CE59" i="81"/>
  <c r="CB59" i="81"/>
  <c r="BY59" i="81"/>
  <c r="BV59" i="81"/>
  <c r="BS59" i="81"/>
  <c r="BP59" i="81"/>
  <c r="BM59" i="81"/>
  <c r="BJ59" i="81"/>
  <c r="BG59" i="81"/>
  <c r="BD59" i="81"/>
  <c r="GQ58" i="81"/>
  <c r="GN58" i="81"/>
  <c r="GK58" i="81"/>
  <c r="GH58" i="81"/>
  <c r="GE58" i="81"/>
  <c r="GB58" i="81"/>
  <c r="FY58" i="81"/>
  <c r="FV58" i="81"/>
  <c r="FS58" i="81"/>
  <c r="FP58" i="81"/>
  <c r="FM58" i="81"/>
  <c r="FJ58" i="81"/>
  <c r="FG58" i="81"/>
  <c r="FD58" i="81"/>
  <c r="FA58" i="81"/>
  <c r="EX58" i="81"/>
  <c r="ET58" i="81"/>
  <c r="EQ58" i="81"/>
  <c r="EN58" i="81"/>
  <c r="EK58" i="81"/>
  <c r="EH58" i="81"/>
  <c r="EE58" i="81"/>
  <c r="EB58" i="81"/>
  <c r="DY58" i="81"/>
  <c r="DV58" i="81"/>
  <c r="DS58" i="81"/>
  <c r="DP58" i="81"/>
  <c r="DM58" i="81"/>
  <c r="DJ58" i="81"/>
  <c r="DG58" i="81"/>
  <c r="DD58" i="81"/>
  <c r="DA58" i="81"/>
  <c r="CW58" i="81"/>
  <c r="CT58" i="81"/>
  <c r="CQ58" i="81"/>
  <c r="CN58" i="81"/>
  <c r="CK58" i="81"/>
  <c r="CH58" i="81"/>
  <c r="CE58" i="81"/>
  <c r="CB58" i="81"/>
  <c r="BY58" i="81"/>
  <c r="BV58" i="81"/>
  <c r="BS58" i="81"/>
  <c r="BP58" i="81"/>
  <c r="BM58" i="81"/>
  <c r="BJ58" i="81"/>
  <c r="BG58" i="81"/>
  <c r="BD58" i="81"/>
  <c r="GQ57" i="81"/>
  <c r="GN57" i="81"/>
  <c r="GK57" i="81"/>
  <c r="GH57" i="81"/>
  <c r="GE57" i="81"/>
  <c r="GB57" i="81"/>
  <c r="FY57" i="81"/>
  <c r="FV57" i="81"/>
  <c r="FS57" i="81"/>
  <c r="FP57" i="81"/>
  <c r="FM57" i="81"/>
  <c r="FJ57" i="81"/>
  <c r="FG57" i="81"/>
  <c r="FD57" i="81"/>
  <c r="FA57" i="81"/>
  <c r="EX57" i="81"/>
  <c r="ET57" i="81"/>
  <c r="EQ57" i="81"/>
  <c r="EN57" i="81"/>
  <c r="EK57" i="81"/>
  <c r="EH57" i="81"/>
  <c r="EE57" i="81"/>
  <c r="EB57" i="81"/>
  <c r="DY57" i="81"/>
  <c r="DV57" i="81"/>
  <c r="DS57" i="81"/>
  <c r="DP57" i="81"/>
  <c r="DM57" i="81"/>
  <c r="DJ57" i="81"/>
  <c r="DG57" i="81"/>
  <c r="DD57" i="81"/>
  <c r="DA57" i="81"/>
  <c r="CW57" i="81"/>
  <c r="CT57" i="81"/>
  <c r="CQ57" i="81"/>
  <c r="CN57" i="81"/>
  <c r="CK57" i="81"/>
  <c r="CH57" i="81"/>
  <c r="CE57" i="81"/>
  <c r="CB57" i="81"/>
  <c r="BY57" i="81"/>
  <c r="BV57" i="81"/>
  <c r="BS57" i="81"/>
  <c r="BP57" i="81"/>
  <c r="BM57" i="81"/>
  <c r="BJ57" i="81"/>
  <c r="BG57" i="81"/>
  <c r="BD57" i="81"/>
  <c r="GQ56" i="81"/>
  <c r="GN56" i="81"/>
  <c r="GK56" i="81"/>
  <c r="GH56" i="81"/>
  <c r="GE56" i="81"/>
  <c r="GB56" i="81"/>
  <c r="FY56" i="81"/>
  <c r="FV56" i="81"/>
  <c r="FS56" i="81"/>
  <c r="FP56" i="81"/>
  <c r="FM56" i="81"/>
  <c r="FJ56" i="81"/>
  <c r="FG56" i="81"/>
  <c r="FD56" i="81"/>
  <c r="FA56" i="81"/>
  <c r="EX56" i="81"/>
  <c r="ET56" i="81"/>
  <c r="EQ56" i="81"/>
  <c r="EN56" i="81"/>
  <c r="EK56" i="81"/>
  <c r="EH56" i="81"/>
  <c r="EE56" i="81"/>
  <c r="EB56" i="81"/>
  <c r="DY56" i="81"/>
  <c r="DV56" i="81"/>
  <c r="DS56" i="81"/>
  <c r="DP56" i="81"/>
  <c r="DM56" i="81"/>
  <c r="DJ56" i="81"/>
  <c r="DG56" i="81"/>
  <c r="DD56" i="81"/>
  <c r="DA56" i="81"/>
  <c r="CW56" i="81"/>
  <c r="CT56" i="81"/>
  <c r="CQ56" i="81"/>
  <c r="CN56" i="81"/>
  <c r="CK56" i="81"/>
  <c r="CH56" i="81"/>
  <c r="CE56" i="81"/>
  <c r="CB56" i="81"/>
  <c r="BY56" i="81"/>
  <c r="BV56" i="81"/>
  <c r="BS56" i="81"/>
  <c r="BP56" i="81"/>
  <c r="BM56" i="81"/>
  <c r="BJ56" i="81"/>
  <c r="BG56" i="81"/>
  <c r="BD56" i="81"/>
  <c r="GQ55" i="81"/>
  <c r="GN55" i="81"/>
  <c r="GK55" i="81"/>
  <c r="GH55" i="81"/>
  <c r="GE55" i="81"/>
  <c r="GB55" i="81"/>
  <c r="FY55" i="81"/>
  <c r="FV55" i="81"/>
  <c r="FS55" i="81"/>
  <c r="FP55" i="81"/>
  <c r="FM55" i="81"/>
  <c r="FJ55" i="81"/>
  <c r="FG55" i="81"/>
  <c r="FD55" i="81"/>
  <c r="FA55" i="81"/>
  <c r="EX55" i="81"/>
  <c r="GQ54" i="81"/>
  <c r="GN54" i="81"/>
  <c r="GK54" i="81"/>
  <c r="GH54" i="81"/>
  <c r="GE54" i="81"/>
  <c r="GB54" i="81"/>
  <c r="FY54" i="81"/>
  <c r="FV54" i="81"/>
  <c r="FS54" i="81"/>
  <c r="FP54" i="81"/>
  <c r="FM54" i="81"/>
  <c r="FJ54" i="81"/>
  <c r="FG54" i="81"/>
  <c r="FD54" i="81"/>
  <c r="FA54" i="81"/>
  <c r="EX54" i="81"/>
  <c r="ET55" i="81"/>
  <c r="EQ55" i="81"/>
  <c r="EN55" i="81"/>
  <c r="EK55" i="81"/>
  <c r="EH55" i="81"/>
  <c r="EE55" i="81"/>
  <c r="EB55" i="81"/>
  <c r="DY55" i="81"/>
  <c r="DV55" i="81"/>
  <c r="DS55" i="81"/>
  <c r="DP55" i="81"/>
  <c r="DM55" i="81"/>
  <c r="DJ55" i="81"/>
  <c r="DG55" i="81"/>
  <c r="DD55" i="81"/>
  <c r="DA55" i="81"/>
  <c r="ET54" i="81"/>
  <c r="EQ54" i="81"/>
  <c r="EN54" i="81"/>
  <c r="EK54" i="81"/>
  <c r="EH54" i="81"/>
  <c r="EE54" i="81"/>
  <c r="EB54" i="81"/>
  <c r="DY54" i="81"/>
  <c r="DV54" i="81"/>
  <c r="DS54" i="81"/>
  <c r="DP54" i="81"/>
  <c r="DM54" i="81"/>
  <c r="DJ54" i="81"/>
  <c r="DG54" i="81"/>
  <c r="DD54" i="81"/>
  <c r="DA54" i="81"/>
  <c r="CW55" i="81"/>
  <c r="CT55" i="81"/>
  <c r="CQ55" i="81"/>
  <c r="CN55" i="81"/>
  <c r="CK55" i="81"/>
  <c r="CH55" i="81"/>
  <c r="CE55" i="81"/>
  <c r="CB55" i="81"/>
  <c r="BY55" i="81"/>
  <c r="BV55" i="81"/>
  <c r="BS55" i="81"/>
  <c r="BP55" i="81"/>
  <c r="BM55" i="81"/>
  <c r="BJ55" i="81"/>
  <c r="BG55" i="81"/>
  <c r="BD55" i="81"/>
  <c r="CW54" i="81"/>
  <c r="CT54" i="81"/>
  <c r="CQ54" i="81"/>
  <c r="CN54" i="81"/>
  <c r="CK54" i="81"/>
  <c r="CH54" i="81"/>
  <c r="CE54" i="81"/>
  <c r="CB54" i="81"/>
  <c r="BY54" i="81"/>
  <c r="BV54" i="81"/>
  <c r="BS54" i="81"/>
  <c r="BP54" i="81"/>
  <c r="BM54" i="81"/>
  <c r="BJ54" i="81"/>
  <c r="BG54" i="81"/>
  <c r="BD54" i="81"/>
  <c r="GW63" i="81"/>
  <c r="GX63" i="81"/>
  <c r="HA63" i="81"/>
  <c r="HB63" i="81"/>
  <c r="HE63" i="81"/>
  <c r="HF63" i="81"/>
  <c r="GW62" i="81"/>
  <c r="GX62" i="81"/>
  <c r="HA62" i="81"/>
  <c r="HB62" i="81"/>
  <c r="HE62" i="81"/>
  <c r="HF62" i="81"/>
  <c r="GQ39" i="81"/>
  <c r="GN39" i="81"/>
  <c r="GK39" i="81"/>
  <c r="GH39" i="81"/>
  <c r="GE39" i="81"/>
  <c r="GB39" i="81"/>
  <c r="FY39" i="81"/>
  <c r="FV39" i="81"/>
  <c r="FS39" i="81"/>
  <c r="FP39" i="81"/>
  <c r="FM39" i="81"/>
  <c r="FJ39" i="81"/>
  <c r="FG39" i="81"/>
  <c r="FD39" i="81"/>
  <c r="FA39" i="81"/>
  <c r="EX39" i="81"/>
  <c r="ET39" i="81"/>
  <c r="EQ39" i="81"/>
  <c r="EN39" i="81"/>
  <c r="EK39" i="81"/>
  <c r="EH39" i="81"/>
  <c r="EE39" i="81"/>
  <c r="EB39" i="81"/>
  <c r="DY39" i="81"/>
  <c r="DV39" i="81"/>
  <c r="DS39" i="81"/>
  <c r="DP39" i="81"/>
  <c r="DM39" i="81"/>
  <c r="DJ39" i="81"/>
  <c r="DG39" i="81"/>
  <c r="DD39" i="81"/>
  <c r="DA39" i="81"/>
  <c r="CW39" i="81"/>
  <c r="CT39" i="81"/>
  <c r="CQ39" i="81"/>
  <c r="CN39" i="81"/>
  <c r="CK39" i="81"/>
  <c r="CH39" i="81"/>
  <c r="CE39" i="81"/>
  <c r="CB39" i="81"/>
  <c r="BY39" i="81"/>
  <c r="BV39" i="81"/>
  <c r="BS39" i="81"/>
  <c r="BP39" i="81"/>
  <c r="BM39" i="81"/>
  <c r="BJ39" i="81"/>
  <c r="BG39" i="81"/>
  <c r="BD39" i="81"/>
  <c r="GQ38" i="81"/>
  <c r="GN38" i="81"/>
  <c r="GK38" i="81"/>
  <c r="GH38" i="81"/>
  <c r="GE38" i="81"/>
  <c r="GB38" i="81"/>
  <c r="FY38" i="81"/>
  <c r="FV38" i="81"/>
  <c r="FS38" i="81"/>
  <c r="FP38" i="81"/>
  <c r="FM38" i="81"/>
  <c r="FJ38" i="81"/>
  <c r="FG38" i="81"/>
  <c r="FD38" i="81"/>
  <c r="FA38" i="81"/>
  <c r="EX38" i="81"/>
  <c r="GQ37" i="81"/>
  <c r="GN37" i="81"/>
  <c r="GK37" i="81"/>
  <c r="GH37" i="81"/>
  <c r="GE37" i="81"/>
  <c r="GB37" i="81"/>
  <c r="FY37" i="81"/>
  <c r="FV37" i="81"/>
  <c r="FS37" i="81"/>
  <c r="FP37" i="81"/>
  <c r="FM37" i="81"/>
  <c r="FJ37" i="81"/>
  <c r="FG37" i="81"/>
  <c r="FD37" i="81"/>
  <c r="FA37" i="81"/>
  <c r="EX37" i="81"/>
  <c r="GQ36" i="81"/>
  <c r="GN36" i="81"/>
  <c r="GK36" i="81"/>
  <c r="GH36" i="81"/>
  <c r="GE36" i="81"/>
  <c r="GB36" i="81"/>
  <c r="FY36" i="81"/>
  <c r="FV36" i="81"/>
  <c r="FS36" i="81"/>
  <c r="FP36" i="81"/>
  <c r="FM36" i="81"/>
  <c r="FJ36" i="81"/>
  <c r="FG36" i="81"/>
  <c r="FD36" i="81"/>
  <c r="FA36" i="81"/>
  <c r="EX36" i="81"/>
  <c r="ET38" i="81"/>
  <c r="EQ38" i="81"/>
  <c r="EN38" i="81"/>
  <c r="EK38" i="81"/>
  <c r="EH38" i="81"/>
  <c r="EE38" i="81"/>
  <c r="EB38" i="81"/>
  <c r="DY38" i="81"/>
  <c r="DV38" i="81"/>
  <c r="DS38" i="81"/>
  <c r="DP38" i="81"/>
  <c r="DM38" i="81"/>
  <c r="DJ38" i="81"/>
  <c r="DG38" i="81"/>
  <c r="DD38" i="81"/>
  <c r="DA38" i="81"/>
  <c r="ET37" i="81"/>
  <c r="EQ37" i="81"/>
  <c r="EN37" i="81"/>
  <c r="EK37" i="81"/>
  <c r="EH37" i="81"/>
  <c r="EE37" i="81"/>
  <c r="EB37" i="81"/>
  <c r="DY37" i="81"/>
  <c r="DV37" i="81"/>
  <c r="DS37" i="81"/>
  <c r="DP37" i="81"/>
  <c r="DM37" i="81"/>
  <c r="DJ37" i="81"/>
  <c r="DG37" i="81"/>
  <c r="DD37" i="81"/>
  <c r="DA37" i="81"/>
  <c r="ET36" i="81"/>
  <c r="EQ36" i="81"/>
  <c r="EN36" i="81"/>
  <c r="EK36" i="81"/>
  <c r="EH36" i="81"/>
  <c r="EE36" i="81"/>
  <c r="EB36" i="81"/>
  <c r="DY36" i="81"/>
  <c r="DV36" i="81"/>
  <c r="DS36" i="81"/>
  <c r="DP36" i="81"/>
  <c r="DM36" i="81"/>
  <c r="DJ36" i="81"/>
  <c r="DG36" i="81"/>
  <c r="DD36" i="81"/>
  <c r="DA36" i="81"/>
  <c r="CW38" i="81"/>
  <c r="CT38" i="81"/>
  <c r="CQ38" i="81"/>
  <c r="CN38" i="81"/>
  <c r="CK38" i="81"/>
  <c r="CH38" i="81"/>
  <c r="CE38" i="81"/>
  <c r="CB38" i="81"/>
  <c r="BY38" i="81"/>
  <c r="BV38" i="81"/>
  <c r="BS38" i="81"/>
  <c r="BP38" i="81"/>
  <c r="BM38" i="81"/>
  <c r="BJ38" i="81"/>
  <c r="BG38" i="81"/>
  <c r="BD38" i="81"/>
  <c r="CW37" i="81"/>
  <c r="CT37" i="81"/>
  <c r="CQ37" i="81"/>
  <c r="CN37" i="81"/>
  <c r="CK37" i="81"/>
  <c r="CH37" i="81"/>
  <c r="CE37" i="81"/>
  <c r="CB37" i="81"/>
  <c r="BY37" i="81"/>
  <c r="BV37" i="81"/>
  <c r="BS37" i="81"/>
  <c r="BP37" i="81"/>
  <c r="BM37" i="81"/>
  <c r="BJ37" i="81"/>
  <c r="BG37" i="81"/>
  <c r="BD37" i="81"/>
  <c r="CW36" i="81"/>
  <c r="CT36" i="81"/>
  <c r="CQ36" i="81"/>
  <c r="CN36" i="81"/>
  <c r="CK36" i="81"/>
  <c r="CH36" i="81"/>
  <c r="CE36" i="81"/>
  <c r="CB36" i="81"/>
  <c r="BY36" i="81"/>
  <c r="BV36" i="81"/>
  <c r="BS36" i="81"/>
  <c r="BP36" i="81"/>
  <c r="BM36" i="81"/>
  <c r="BJ36" i="81"/>
  <c r="BG36" i="81"/>
  <c r="BD36" i="81"/>
  <c r="GW42" i="81"/>
  <c r="GX42" i="81"/>
  <c r="HA42" i="81"/>
  <c r="HB42" i="81"/>
  <c r="HE42" i="81"/>
  <c r="HF42" i="81"/>
  <c r="GW41" i="81"/>
  <c r="GX41" i="81"/>
  <c r="HA41" i="81"/>
  <c r="HB41" i="81"/>
  <c r="HE41" i="81"/>
  <c r="HF41" i="81"/>
  <c r="GQ35" i="81"/>
  <c r="GN35" i="81"/>
  <c r="GK35" i="81"/>
  <c r="GH35" i="81"/>
  <c r="GE35" i="81"/>
  <c r="GB35" i="81"/>
  <c r="FY35" i="81"/>
  <c r="FV35" i="81"/>
  <c r="FS35" i="81"/>
  <c r="FP35" i="81"/>
  <c r="FM35" i="81"/>
  <c r="FJ35" i="81"/>
  <c r="FG35" i="81"/>
  <c r="FD35" i="81"/>
  <c r="FA35" i="81"/>
  <c r="EX35" i="81"/>
  <c r="GQ34" i="81"/>
  <c r="GN34" i="81"/>
  <c r="GK34" i="81"/>
  <c r="GH34" i="81"/>
  <c r="GE34" i="81"/>
  <c r="GB34" i="81"/>
  <c r="FY34" i="81"/>
  <c r="FV34" i="81"/>
  <c r="FS34" i="81"/>
  <c r="FP34" i="81"/>
  <c r="FM34" i="81"/>
  <c r="FJ34" i="81"/>
  <c r="FG34" i="81"/>
  <c r="FD34" i="81"/>
  <c r="FA34" i="81"/>
  <c r="EX34" i="81"/>
  <c r="GQ33" i="81"/>
  <c r="GN33" i="81"/>
  <c r="GK33" i="81"/>
  <c r="GH33" i="81"/>
  <c r="GE33" i="81"/>
  <c r="GB33" i="81"/>
  <c r="FY33" i="81"/>
  <c r="FV33" i="81"/>
  <c r="FS33" i="81"/>
  <c r="FP33" i="81"/>
  <c r="FM33" i="81"/>
  <c r="FJ33" i="81"/>
  <c r="FG33" i="81"/>
  <c r="FD33" i="81"/>
  <c r="FA33" i="81"/>
  <c r="EX33" i="81"/>
  <c r="ET35" i="81"/>
  <c r="EQ35" i="81"/>
  <c r="EN35" i="81"/>
  <c r="EK35" i="81"/>
  <c r="EH35" i="81"/>
  <c r="EE35" i="81"/>
  <c r="EB35" i="81"/>
  <c r="DY35" i="81"/>
  <c r="DV35" i="81"/>
  <c r="DS35" i="81"/>
  <c r="DP35" i="81"/>
  <c r="DM35" i="81"/>
  <c r="DJ35" i="81"/>
  <c r="DG35" i="81"/>
  <c r="DD35" i="81"/>
  <c r="DA35" i="81"/>
  <c r="ET34" i="81"/>
  <c r="EQ34" i="81"/>
  <c r="EN34" i="81"/>
  <c r="EK34" i="81"/>
  <c r="EH34" i="81"/>
  <c r="EE34" i="81"/>
  <c r="EB34" i="81"/>
  <c r="DY34" i="81"/>
  <c r="DV34" i="81"/>
  <c r="DS34" i="81"/>
  <c r="DP34" i="81"/>
  <c r="DM34" i="81"/>
  <c r="DJ34" i="81"/>
  <c r="DG34" i="81"/>
  <c r="DD34" i="81"/>
  <c r="DA34" i="81"/>
  <c r="ET33" i="81"/>
  <c r="EQ33" i="81"/>
  <c r="EN33" i="81"/>
  <c r="EK33" i="81"/>
  <c r="EH33" i="81"/>
  <c r="EE33" i="81"/>
  <c r="EB33" i="81"/>
  <c r="DY33" i="81"/>
  <c r="DV33" i="81"/>
  <c r="DS33" i="81"/>
  <c r="DP33" i="81"/>
  <c r="DM33" i="81"/>
  <c r="DJ33" i="81"/>
  <c r="DG33" i="81"/>
  <c r="DD33" i="81"/>
  <c r="DA33" i="81"/>
  <c r="CW35" i="81"/>
  <c r="CT35" i="81"/>
  <c r="CQ35" i="81"/>
  <c r="CN35" i="81"/>
  <c r="CK35" i="81"/>
  <c r="CH35" i="81"/>
  <c r="CE35" i="81"/>
  <c r="CB35" i="81"/>
  <c r="BY35" i="81"/>
  <c r="BV35" i="81"/>
  <c r="BS35" i="81"/>
  <c r="BP35" i="81"/>
  <c r="BM35" i="81"/>
  <c r="BJ35" i="81"/>
  <c r="BG35" i="81"/>
  <c r="BD35" i="81"/>
  <c r="CW34" i="81"/>
  <c r="CT34" i="81"/>
  <c r="CQ34" i="81"/>
  <c r="CN34" i="81"/>
  <c r="CK34" i="81"/>
  <c r="CH34" i="81"/>
  <c r="CE34" i="81"/>
  <c r="CB34" i="81"/>
  <c r="BY34" i="81"/>
  <c r="BV34" i="81"/>
  <c r="BS34" i="81"/>
  <c r="BP34" i="81"/>
  <c r="BM34" i="81"/>
  <c r="BJ34" i="81"/>
  <c r="BG34" i="81"/>
  <c r="BD34" i="81"/>
  <c r="CW33" i="81"/>
  <c r="CT33" i="81"/>
  <c r="CQ33" i="81"/>
  <c r="CN33" i="81"/>
  <c r="CK33" i="81"/>
  <c r="CH33" i="81"/>
  <c r="CE33" i="81"/>
  <c r="CB33" i="81"/>
  <c r="BY33" i="81"/>
  <c r="BV33" i="81"/>
  <c r="BS33" i="81"/>
  <c r="BP33" i="81"/>
  <c r="BM33" i="81"/>
  <c r="BJ33" i="81"/>
  <c r="BG33" i="81"/>
  <c r="BD33" i="81"/>
  <c r="GQ18" i="81"/>
  <c r="GN18" i="81"/>
  <c r="GK18" i="81"/>
  <c r="GH18" i="81"/>
  <c r="GE18" i="81"/>
  <c r="GB18" i="81"/>
  <c r="FY18" i="81"/>
  <c r="FV18" i="81"/>
  <c r="FS18" i="81"/>
  <c r="FP18" i="81"/>
  <c r="FM18" i="81"/>
  <c r="FJ18" i="81"/>
  <c r="FG18" i="81"/>
  <c r="FD18" i="81"/>
  <c r="FA18" i="81"/>
  <c r="EX18" i="81"/>
  <c r="ET18" i="81"/>
  <c r="EQ18" i="81"/>
  <c r="EN18" i="81"/>
  <c r="EK18" i="81"/>
  <c r="EH18" i="81"/>
  <c r="EE18" i="81"/>
  <c r="EB18" i="81"/>
  <c r="DY18" i="81"/>
  <c r="DV18" i="81"/>
  <c r="DS18" i="81"/>
  <c r="DP18" i="81"/>
  <c r="DM18" i="81"/>
  <c r="DJ18" i="81"/>
  <c r="DG18" i="81"/>
  <c r="DD18" i="81"/>
  <c r="DA18" i="81"/>
  <c r="CW18" i="81"/>
  <c r="CT18" i="81"/>
  <c r="CQ18" i="81"/>
  <c r="CN18" i="81"/>
  <c r="CK18" i="81"/>
  <c r="CH18" i="81"/>
  <c r="CE18" i="81"/>
  <c r="CB18" i="81"/>
  <c r="BY18" i="81"/>
  <c r="BV18" i="81"/>
  <c r="BS18" i="81"/>
  <c r="BP18" i="81"/>
  <c r="BM18" i="81"/>
  <c r="BJ18" i="81"/>
  <c r="BG18" i="81"/>
  <c r="BD18" i="81"/>
  <c r="AZ18" i="81"/>
  <c r="AW18" i="81"/>
  <c r="AT18" i="81"/>
  <c r="AQ18" i="81"/>
  <c r="AN18" i="81"/>
  <c r="AK18" i="81"/>
  <c r="AH18" i="81"/>
  <c r="AE18" i="81"/>
  <c r="AB18" i="81"/>
  <c r="Y18" i="81"/>
  <c r="V18" i="81"/>
  <c r="S18" i="81"/>
  <c r="P18" i="81"/>
  <c r="M18" i="81"/>
  <c r="J18" i="81"/>
  <c r="GQ17" i="81"/>
  <c r="GK17" i="81"/>
  <c r="GH17" i="81"/>
  <c r="GE17" i="81"/>
  <c r="GB17" i="81"/>
  <c r="FY17" i="81"/>
  <c r="FV17" i="81"/>
  <c r="FS17" i="81"/>
  <c r="FP17" i="81"/>
  <c r="FM17" i="81"/>
  <c r="FJ17" i="81"/>
  <c r="FG17" i="81"/>
  <c r="FD17" i="81"/>
  <c r="FA17" i="81"/>
  <c r="EX17" i="81"/>
  <c r="ET17" i="81"/>
  <c r="EQ17" i="81"/>
  <c r="EN17" i="81"/>
  <c r="EK17" i="81"/>
  <c r="EH17" i="81"/>
  <c r="EE17" i="81"/>
  <c r="EB17" i="81"/>
  <c r="DY17" i="81"/>
  <c r="DV17" i="81"/>
  <c r="DS17" i="81"/>
  <c r="DP17" i="81"/>
  <c r="DM17" i="81"/>
  <c r="DJ17" i="81"/>
  <c r="DG17" i="81"/>
  <c r="DD17" i="81"/>
  <c r="DA17" i="81"/>
  <c r="CW17" i="81"/>
  <c r="CT17" i="81"/>
  <c r="CQ17" i="81"/>
  <c r="CN17" i="81"/>
  <c r="CK17" i="81"/>
  <c r="CH17" i="81"/>
  <c r="CE17" i="81"/>
  <c r="CB17" i="81"/>
  <c r="BY17" i="81"/>
  <c r="BV17" i="81"/>
  <c r="BS17" i="81"/>
  <c r="BP17" i="81"/>
  <c r="BM17" i="81"/>
  <c r="BJ17" i="81"/>
  <c r="BG17" i="81"/>
  <c r="BD17" i="81"/>
  <c r="AZ17" i="81"/>
  <c r="AW17" i="81"/>
  <c r="AT17" i="81"/>
  <c r="AQ17" i="81"/>
  <c r="AN17" i="81"/>
  <c r="AK17" i="81"/>
  <c r="AH17" i="81"/>
  <c r="AE17" i="81"/>
  <c r="AB17" i="81"/>
  <c r="Y17" i="81"/>
  <c r="V17" i="81"/>
  <c r="S17" i="81"/>
  <c r="P17" i="81"/>
  <c r="M17" i="81"/>
  <c r="J17" i="81"/>
  <c r="GW21" i="81"/>
  <c r="GX21" i="81"/>
  <c r="HA21" i="81"/>
  <c r="HB21" i="81"/>
  <c r="HE21" i="81"/>
  <c r="HF21" i="81"/>
  <c r="GW20" i="81"/>
  <c r="GX20" i="81"/>
  <c r="HA20" i="81"/>
  <c r="HB20" i="81"/>
  <c r="HE20" i="81"/>
  <c r="HF20" i="81"/>
  <c r="GQ16" i="81"/>
  <c r="GN16" i="81"/>
  <c r="GK16" i="81"/>
  <c r="GH16" i="81"/>
  <c r="GE16" i="81"/>
  <c r="GB16" i="81"/>
  <c r="FY16" i="81"/>
  <c r="FV16" i="81"/>
  <c r="FS16" i="81"/>
  <c r="FP16" i="81"/>
  <c r="FM16" i="81"/>
  <c r="FJ16" i="81"/>
  <c r="FG16" i="81"/>
  <c r="FD16" i="81"/>
  <c r="FA16" i="81"/>
  <c r="EX16" i="81"/>
  <c r="GQ15" i="81"/>
  <c r="GN15" i="81"/>
  <c r="GK15" i="81"/>
  <c r="GH15" i="81"/>
  <c r="GE15" i="81"/>
  <c r="GB15" i="81"/>
  <c r="FY15" i="81"/>
  <c r="FV15" i="81"/>
  <c r="FS15" i="81"/>
  <c r="FP15" i="81"/>
  <c r="FM15" i="81"/>
  <c r="FJ15" i="81"/>
  <c r="FG15" i="81"/>
  <c r="FD15" i="81"/>
  <c r="FA15" i="81"/>
  <c r="EX15" i="81"/>
  <c r="ET16" i="81"/>
  <c r="EQ16" i="81"/>
  <c r="EN16" i="81"/>
  <c r="EK16" i="81"/>
  <c r="EH16" i="81"/>
  <c r="EE16" i="81"/>
  <c r="EB16" i="81"/>
  <c r="DY16" i="81"/>
  <c r="DV16" i="81"/>
  <c r="DS16" i="81"/>
  <c r="DP16" i="81"/>
  <c r="DM16" i="81"/>
  <c r="DJ16" i="81"/>
  <c r="DG16" i="81"/>
  <c r="DD16" i="81"/>
  <c r="DA16" i="81"/>
  <c r="ET15" i="81"/>
  <c r="EQ15" i="81"/>
  <c r="EN15" i="81"/>
  <c r="EK15" i="81"/>
  <c r="EH15" i="81"/>
  <c r="EE15" i="81"/>
  <c r="EB15" i="81"/>
  <c r="DY15" i="81"/>
  <c r="DV15" i="81"/>
  <c r="DS15" i="81"/>
  <c r="DP15" i="81"/>
  <c r="DM15" i="81"/>
  <c r="DJ15" i="81"/>
  <c r="DG15" i="81"/>
  <c r="DD15" i="81"/>
  <c r="DA15" i="81"/>
  <c r="CW16" i="81"/>
  <c r="CT16" i="81"/>
  <c r="CQ16" i="81"/>
  <c r="CN16" i="81"/>
  <c r="CK16" i="81"/>
  <c r="CH16" i="81"/>
  <c r="CE16" i="81"/>
  <c r="CB16" i="81"/>
  <c r="BY16" i="81"/>
  <c r="BV16" i="81"/>
  <c r="BS16" i="81"/>
  <c r="BP16" i="81"/>
  <c r="BM16" i="81"/>
  <c r="BJ16" i="81"/>
  <c r="BG16" i="81"/>
  <c r="BD16" i="81"/>
  <c r="CW15" i="81"/>
  <c r="CT15" i="81"/>
  <c r="CQ15" i="81"/>
  <c r="CN15" i="81"/>
  <c r="CK15" i="81"/>
  <c r="CH15" i="81"/>
  <c r="CE15" i="81"/>
  <c r="CB15" i="81"/>
  <c r="BY15" i="81"/>
  <c r="BV15" i="81"/>
  <c r="BS15" i="81"/>
  <c r="BP15" i="81"/>
  <c r="BM15" i="81"/>
  <c r="BJ15" i="81"/>
  <c r="BG15" i="81"/>
  <c r="BD15" i="81"/>
  <c r="AZ16" i="81"/>
  <c r="AW16" i="81"/>
  <c r="AT16" i="81"/>
  <c r="AQ16" i="81"/>
  <c r="AN16" i="81"/>
  <c r="AK16" i="81"/>
  <c r="AH16" i="81"/>
  <c r="AE16" i="81"/>
  <c r="AB16" i="81"/>
  <c r="Y16" i="81"/>
  <c r="V16" i="81"/>
  <c r="S16" i="81"/>
  <c r="P16" i="81"/>
  <c r="M16" i="81"/>
  <c r="J16" i="81"/>
  <c r="AZ15" i="81"/>
  <c r="AW15" i="81"/>
  <c r="AT15" i="81"/>
  <c r="AQ15" i="81"/>
  <c r="AN15" i="81"/>
  <c r="AK15" i="81"/>
  <c r="AH15" i="81"/>
  <c r="AE15" i="81"/>
  <c r="AB15" i="81"/>
  <c r="Y15" i="81"/>
  <c r="V15" i="81"/>
  <c r="S15" i="81"/>
  <c r="P15" i="81"/>
  <c r="M15" i="81"/>
  <c r="J15" i="81"/>
  <c r="GQ14" i="81"/>
  <c r="GN14" i="81"/>
  <c r="GK14" i="81"/>
  <c r="GH14" i="81"/>
  <c r="GE14" i="81"/>
  <c r="GB14" i="81"/>
  <c r="FY14" i="81"/>
  <c r="FV14" i="81"/>
  <c r="FS14" i="81"/>
  <c r="FP14" i="81"/>
  <c r="FM14" i="81"/>
  <c r="FJ14" i="81"/>
  <c r="FG14" i="81"/>
  <c r="FD14" i="81"/>
  <c r="FA14" i="81"/>
  <c r="EX14" i="81"/>
  <c r="GQ13" i="81"/>
  <c r="GN13" i="81"/>
  <c r="GK13" i="81"/>
  <c r="GH13" i="81"/>
  <c r="GE13" i="81"/>
  <c r="GB13" i="81"/>
  <c r="FY13" i="81"/>
  <c r="FV13" i="81"/>
  <c r="FS13" i="81"/>
  <c r="FP13" i="81"/>
  <c r="FM13" i="81"/>
  <c r="FJ13" i="81"/>
  <c r="FG13" i="81"/>
  <c r="FD13" i="81"/>
  <c r="FA13" i="81"/>
  <c r="EX13" i="81"/>
  <c r="GQ12" i="81"/>
  <c r="GN12" i="81"/>
  <c r="GK12" i="81"/>
  <c r="GH12" i="81"/>
  <c r="GE12" i="81"/>
  <c r="GB12" i="81"/>
  <c r="FY12" i="81"/>
  <c r="FV12" i="81"/>
  <c r="FS12" i="81"/>
  <c r="FP12" i="81"/>
  <c r="FM12" i="81"/>
  <c r="FJ12" i="81"/>
  <c r="FG12" i="81"/>
  <c r="FD12" i="81"/>
  <c r="FA12" i="81"/>
  <c r="EX12" i="81"/>
  <c r="ET14" i="81"/>
  <c r="EQ14" i="81"/>
  <c r="EN14" i="81"/>
  <c r="EK14" i="81"/>
  <c r="EH14" i="81"/>
  <c r="EE14" i="81"/>
  <c r="EB14" i="81"/>
  <c r="DY14" i="81"/>
  <c r="DV14" i="81"/>
  <c r="DS14" i="81"/>
  <c r="DP14" i="81"/>
  <c r="DM14" i="81"/>
  <c r="DJ14" i="81"/>
  <c r="DG14" i="81"/>
  <c r="DD14" i="81"/>
  <c r="DA14" i="81"/>
  <c r="ET13" i="81"/>
  <c r="EQ13" i="81"/>
  <c r="EN13" i="81"/>
  <c r="EK13" i="81"/>
  <c r="EH13" i="81"/>
  <c r="EE13" i="81"/>
  <c r="EB13" i="81"/>
  <c r="DY13" i="81"/>
  <c r="DV13" i="81"/>
  <c r="DS13" i="81"/>
  <c r="DP13" i="81"/>
  <c r="DM13" i="81"/>
  <c r="DJ13" i="81"/>
  <c r="DG13" i="81"/>
  <c r="DD13" i="81"/>
  <c r="DA13" i="81"/>
  <c r="ET12" i="81"/>
  <c r="EQ12" i="81"/>
  <c r="EN12" i="81"/>
  <c r="EK12" i="81"/>
  <c r="EH12" i="81"/>
  <c r="EE12" i="81"/>
  <c r="EB12" i="81"/>
  <c r="DY12" i="81"/>
  <c r="DV12" i="81"/>
  <c r="DS12" i="81"/>
  <c r="DP12" i="81"/>
  <c r="DM12" i="81"/>
  <c r="DJ12" i="81"/>
  <c r="DG12" i="81"/>
  <c r="DD12" i="81"/>
  <c r="DA12" i="81"/>
  <c r="CW14" i="81"/>
  <c r="CT14" i="81"/>
  <c r="CQ14" i="81"/>
  <c r="CN14" i="81"/>
  <c r="CK14" i="81"/>
  <c r="CH14" i="81"/>
  <c r="CE14" i="81"/>
  <c r="CB14" i="81"/>
  <c r="BY14" i="81"/>
  <c r="BV14" i="81"/>
  <c r="BS14" i="81"/>
  <c r="BP14" i="81"/>
  <c r="BM14" i="81"/>
  <c r="BJ14" i="81"/>
  <c r="BG14" i="81"/>
  <c r="BD14" i="81"/>
  <c r="CW13" i="81"/>
  <c r="CT13" i="81"/>
  <c r="CQ13" i="81"/>
  <c r="CN13" i="81"/>
  <c r="CK13" i="81"/>
  <c r="CH13" i="81"/>
  <c r="CE13" i="81"/>
  <c r="CB13" i="81"/>
  <c r="BY13" i="81"/>
  <c r="BV13" i="81"/>
  <c r="BS13" i="81"/>
  <c r="BP13" i="81"/>
  <c r="BM13" i="81"/>
  <c r="BJ13" i="81"/>
  <c r="BG13" i="81"/>
  <c r="BD13" i="81"/>
  <c r="CW12" i="81"/>
  <c r="CT12" i="81"/>
  <c r="CQ12" i="81"/>
  <c r="CN12" i="81"/>
  <c r="CK12" i="81"/>
  <c r="CH12" i="81"/>
  <c r="CE12" i="81"/>
  <c r="CB12" i="81"/>
  <c r="BY12" i="81"/>
  <c r="BV12" i="81"/>
  <c r="BS12" i="81"/>
  <c r="BP12" i="81"/>
  <c r="BM12" i="81"/>
  <c r="BJ12" i="81"/>
  <c r="BG12" i="81"/>
  <c r="BD12" i="81"/>
  <c r="AZ14" i="81"/>
  <c r="AW14" i="81"/>
  <c r="AT14" i="81"/>
  <c r="AQ14" i="81"/>
  <c r="AN14" i="81"/>
  <c r="AK14" i="81"/>
  <c r="AH14" i="81"/>
  <c r="AE14" i="81"/>
  <c r="AB14" i="81"/>
  <c r="Y14" i="81"/>
  <c r="V14" i="81"/>
  <c r="S14" i="81"/>
  <c r="P14" i="81"/>
  <c r="M14" i="81"/>
  <c r="J14" i="81"/>
  <c r="AZ13" i="81"/>
  <c r="AW13" i="81"/>
  <c r="AT13" i="81"/>
  <c r="AQ13" i="81"/>
  <c r="AN13" i="81"/>
  <c r="AK13" i="81"/>
  <c r="AH13" i="81"/>
  <c r="AE13" i="81"/>
  <c r="AB13" i="81"/>
  <c r="Y13" i="81"/>
  <c r="V13" i="81"/>
  <c r="S13" i="81"/>
  <c r="P13" i="81"/>
  <c r="M13" i="81"/>
  <c r="J13" i="81"/>
  <c r="AZ12" i="81"/>
  <c r="AW12" i="81"/>
  <c r="AT12" i="81"/>
  <c r="AQ12" i="81"/>
  <c r="AN12" i="81"/>
  <c r="AK12" i="81"/>
  <c r="AH12" i="81"/>
  <c r="AE12" i="81"/>
  <c r="AB12" i="81"/>
  <c r="Y12" i="81"/>
  <c r="V12" i="81"/>
  <c r="S12" i="81"/>
  <c r="P12" i="81"/>
  <c r="M12" i="81"/>
  <c r="J12" i="81"/>
  <c r="G7" i="81"/>
  <c r="J7" i="81"/>
  <c r="M7" i="81"/>
  <c r="P7" i="81"/>
  <c r="S7" i="81"/>
  <c r="V7" i="81"/>
  <c r="Y7" i="81"/>
  <c r="AB7" i="81"/>
  <c r="AE7" i="81"/>
  <c r="AH7" i="81"/>
  <c r="AK7" i="81"/>
  <c r="AN7" i="81"/>
  <c r="AQ7" i="81"/>
  <c r="AT7" i="81"/>
  <c r="AW7" i="81"/>
  <c r="AZ7" i="81"/>
  <c r="BD7" i="81"/>
  <c r="BG7" i="81"/>
  <c r="BJ7" i="81"/>
  <c r="BM7" i="81"/>
  <c r="BP7" i="81"/>
  <c r="BS7" i="81"/>
  <c r="BV7" i="81"/>
  <c r="BY7" i="81"/>
  <c r="CB7" i="81"/>
  <c r="CE7" i="81"/>
  <c r="CH7" i="81"/>
  <c r="CK7" i="81"/>
  <c r="CN7" i="81"/>
  <c r="CQ7" i="81"/>
  <c r="CT7" i="81"/>
  <c r="CW7" i="81"/>
  <c r="DA7" i="81"/>
  <c r="DD7" i="81"/>
  <c r="DG7" i="81"/>
  <c r="DJ7" i="81"/>
  <c r="DM7" i="81"/>
  <c r="DP7" i="81"/>
  <c r="DS7" i="81"/>
  <c r="DV7" i="81"/>
  <c r="DY7" i="81"/>
  <c r="EB7" i="81"/>
  <c r="EE7" i="81"/>
  <c r="EH7" i="81"/>
  <c r="EK7" i="81"/>
  <c r="EN7" i="81"/>
  <c r="EQ7" i="81"/>
  <c r="ET7" i="81"/>
  <c r="EX7" i="81"/>
  <c r="FA7" i="81"/>
  <c r="FD7" i="81"/>
  <c r="FG7" i="81"/>
  <c r="FJ7" i="81"/>
  <c r="FM7" i="81"/>
  <c r="FP7" i="81"/>
  <c r="FS7" i="81"/>
  <c r="FV7" i="81"/>
  <c r="FY7" i="81"/>
  <c r="GB7" i="81"/>
  <c r="GE7" i="81"/>
  <c r="GH7" i="81"/>
  <c r="GK7" i="81"/>
  <c r="GN7" i="81"/>
  <c r="GQ7" i="81"/>
  <c r="J8" i="81"/>
  <c r="M8" i="81"/>
  <c r="P8" i="81"/>
  <c r="S8" i="81"/>
  <c r="V8" i="81"/>
  <c r="Y8" i="81"/>
  <c r="AB8" i="81"/>
  <c r="AE8" i="81"/>
  <c r="AH8" i="81"/>
  <c r="AK8" i="81"/>
  <c r="AN8" i="81"/>
  <c r="AQ8" i="81"/>
  <c r="AT8" i="81"/>
  <c r="AW8" i="81"/>
  <c r="AZ8" i="81"/>
  <c r="BD8" i="81"/>
  <c r="BG8" i="81"/>
  <c r="BJ8" i="81"/>
  <c r="BM8" i="81"/>
  <c r="BP8" i="81"/>
  <c r="BS8" i="81"/>
  <c r="BV8" i="81"/>
  <c r="BY8" i="81"/>
  <c r="CB8" i="81"/>
  <c r="CE8" i="81"/>
  <c r="CH8" i="81"/>
  <c r="CK8" i="81"/>
  <c r="CN8" i="81"/>
  <c r="CQ8" i="81"/>
  <c r="CT8" i="81"/>
  <c r="CW8" i="81"/>
  <c r="DA8" i="81"/>
  <c r="DD8" i="81"/>
  <c r="DG8" i="81"/>
  <c r="DJ8" i="81"/>
  <c r="DM8" i="81"/>
  <c r="DP8" i="81"/>
  <c r="DS8" i="81"/>
  <c r="DV8" i="81"/>
  <c r="DY8" i="81"/>
  <c r="EB8" i="81"/>
  <c r="EE8" i="81"/>
  <c r="EH8" i="81"/>
  <c r="EK8" i="81"/>
  <c r="EN8" i="81"/>
  <c r="EQ8" i="81"/>
  <c r="ET8" i="81"/>
  <c r="EX8" i="81"/>
  <c r="FA8" i="81"/>
  <c r="FD8" i="81"/>
  <c r="FG8" i="81"/>
  <c r="FJ8" i="81"/>
  <c r="FM8" i="81"/>
  <c r="FP8" i="81"/>
  <c r="FS8" i="81"/>
  <c r="FV8" i="81"/>
  <c r="FY8" i="81"/>
  <c r="GB8" i="81"/>
  <c r="GE8" i="81"/>
  <c r="GH8" i="81"/>
  <c r="GK8" i="81"/>
  <c r="GN8" i="81"/>
  <c r="GQ8" i="81"/>
  <c r="J9" i="81"/>
  <c r="M9" i="81"/>
  <c r="P9" i="81"/>
  <c r="S9" i="81"/>
  <c r="V9" i="81"/>
  <c r="Y9" i="81"/>
  <c r="AB9" i="81"/>
  <c r="AE9" i="81"/>
  <c r="AH9" i="81"/>
  <c r="AK9" i="81"/>
  <c r="AN9" i="81"/>
  <c r="AQ9" i="81"/>
  <c r="AT9" i="81"/>
  <c r="AW9" i="81"/>
  <c r="AZ9" i="81"/>
  <c r="BD9" i="81"/>
  <c r="BG9" i="81"/>
  <c r="BJ9" i="81"/>
  <c r="BM9" i="81"/>
  <c r="BP9" i="81"/>
  <c r="BS9" i="81"/>
  <c r="BV9" i="81"/>
  <c r="BY9" i="81"/>
  <c r="CB9" i="81"/>
  <c r="CE9" i="81"/>
  <c r="CH9" i="81"/>
  <c r="CK9" i="81"/>
  <c r="CN9" i="81"/>
  <c r="CQ9" i="81"/>
  <c r="CT9" i="81"/>
  <c r="CW9" i="81"/>
  <c r="DA9" i="81"/>
  <c r="DD9" i="81"/>
  <c r="DG9" i="81"/>
  <c r="DJ9" i="81"/>
  <c r="DM9" i="81"/>
  <c r="DP9" i="81"/>
  <c r="DS9" i="81"/>
  <c r="DV9" i="81"/>
  <c r="DY9" i="81"/>
  <c r="EB9" i="81"/>
  <c r="EE9" i="81"/>
  <c r="EH9" i="81"/>
  <c r="EK9" i="81"/>
  <c r="EN9" i="81"/>
  <c r="EQ9" i="81"/>
  <c r="ET9" i="81"/>
  <c r="EX9" i="81"/>
  <c r="FA9" i="81"/>
  <c r="FD9" i="81"/>
  <c r="FG9" i="81"/>
  <c r="FJ9" i="81"/>
  <c r="FM9" i="81"/>
  <c r="FP9" i="81"/>
  <c r="FS9" i="81"/>
  <c r="FV9" i="81"/>
  <c r="FY9" i="81"/>
  <c r="GB9" i="81"/>
  <c r="GE9" i="81"/>
  <c r="GH9" i="81"/>
  <c r="GK9" i="81"/>
  <c r="GN9" i="81"/>
  <c r="GQ9" i="81"/>
  <c r="J10" i="81"/>
  <c r="M10" i="81"/>
  <c r="P10" i="81"/>
  <c r="S10" i="81"/>
  <c r="V10" i="81"/>
  <c r="Y10" i="81"/>
  <c r="AB10" i="81"/>
  <c r="AE10" i="81"/>
  <c r="AH10" i="81"/>
  <c r="AK10" i="81"/>
  <c r="AN10" i="81"/>
  <c r="AQ10" i="81"/>
  <c r="AT10" i="81"/>
  <c r="AW10" i="81"/>
  <c r="AZ10" i="81"/>
  <c r="BD10" i="81"/>
  <c r="BG10" i="81"/>
  <c r="BJ10" i="81"/>
  <c r="BM10" i="81"/>
  <c r="BP10" i="81"/>
  <c r="BS10" i="81"/>
  <c r="BV10" i="81"/>
  <c r="BY10" i="81"/>
  <c r="CB10" i="81"/>
  <c r="CE10" i="81"/>
  <c r="CH10" i="81"/>
  <c r="CK10" i="81"/>
  <c r="CN10" i="81"/>
  <c r="CQ10" i="81"/>
  <c r="CT10" i="81"/>
  <c r="CW10" i="81"/>
  <c r="DA10" i="81"/>
  <c r="DD10" i="81"/>
  <c r="DG10" i="81"/>
  <c r="DJ10" i="81"/>
  <c r="DM10" i="81"/>
  <c r="DP10" i="81"/>
  <c r="DS10" i="81"/>
  <c r="DV10" i="81"/>
  <c r="DY10" i="81"/>
  <c r="EB10" i="81"/>
  <c r="EE10" i="81"/>
  <c r="EH10" i="81"/>
  <c r="EK10" i="81"/>
  <c r="EN10" i="81"/>
  <c r="EQ10" i="81"/>
  <c r="ET10" i="81"/>
  <c r="EX10" i="81"/>
  <c r="FA10" i="81"/>
  <c r="FD10" i="81"/>
  <c r="FG10" i="81"/>
  <c r="FJ10" i="81"/>
  <c r="FM10" i="81"/>
  <c r="FP10" i="81"/>
  <c r="FS10" i="81"/>
  <c r="FV10" i="81"/>
  <c r="FY10" i="81"/>
  <c r="GB10" i="81"/>
  <c r="GE10" i="81"/>
  <c r="GH10" i="81"/>
  <c r="GK10" i="81"/>
  <c r="GN10" i="81"/>
  <c r="GQ10" i="81"/>
  <c r="J11" i="81"/>
  <c r="M11" i="81"/>
  <c r="P11" i="81"/>
  <c r="S11" i="81"/>
  <c r="V11" i="81"/>
  <c r="Y11" i="81"/>
  <c r="AB11" i="81"/>
  <c r="AE11" i="81"/>
  <c r="AH11" i="81"/>
  <c r="AK11" i="81"/>
  <c r="AN11" i="81"/>
  <c r="AQ11" i="81"/>
  <c r="AT11" i="81"/>
  <c r="AW11" i="81"/>
  <c r="AZ11" i="81"/>
  <c r="BD11" i="81"/>
  <c r="BG11" i="81"/>
  <c r="BJ11" i="81"/>
  <c r="BM11" i="81"/>
  <c r="BP11" i="81"/>
  <c r="BS11" i="81"/>
  <c r="BV11" i="81"/>
  <c r="BY11" i="81"/>
  <c r="CB11" i="81"/>
  <c r="CE11" i="81"/>
  <c r="CH11" i="81"/>
  <c r="CK11" i="81"/>
  <c r="CN11" i="81"/>
  <c r="CQ11" i="81"/>
  <c r="CT11" i="81"/>
  <c r="CW11" i="81"/>
  <c r="DA11" i="81"/>
  <c r="DD11" i="81"/>
  <c r="DG11" i="81"/>
  <c r="DJ11" i="81"/>
  <c r="DM11" i="81"/>
  <c r="DP11" i="81"/>
  <c r="DS11" i="81"/>
  <c r="DV11" i="81"/>
  <c r="DY11" i="81"/>
  <c r="EB11" i="81"/>
  <c r="EE11" i="81"/>
  <c r="EH11" i="81"/>
  <c r="EK11" i="81"/>
  <c r="EN11" i="81"/>
  <c r="EQ11" i="81"/>
  <c r="ET11" i="81"/>
  <c r="EX11" i="81"/>
  <c r="FA11" i="81"/>
  <c r="FD11" i="81"/>
  <c r="FG11" i="81"/>
  <c r="FJ11" i="81"/>
  <c r="FM11" i="81"/>
  <c r="FP11" i="81"/>
  <c r="FS11" i="81"/>
  <c r="FV11" i="81"/>
  <c r="FY11" i="81"/>
  <c r="GB11" i="81"/>
  <c r="GE11" i="81"/>
  <c r="GH11" i="81"/>
  <c r="GK11" i="81"/>
  <c r="GN11" i="81"/>
  <c r="GQ11" i="81"/>
  <c r="C20" i="81"/>
  <c r="C21" i="81"/>
  <c r="BD28" i="81"/>
  <c r="BG28" i="81"/>
  <c r="BJ28" i="81"/>
  <c r="BM28" i="81"/>
  <c r="BP28" i="81"/>
  <c r="BS28" i="81"/>
  <c r="BV28" i="81"/>
  <c r="BY28" i="81"/>
  <c r="CB28" i="81"/>
  <c r="CE28" i="81"/>
  <c r="CH28" i="81"/>
  <c r="CK28" i="81"/>
  <c r="CN28" i="81"/>
  <c r="CQ28" i="81"/>
  <c r="CT28" i="81"/>
  <c r="CW28" i="81"/>
  <c r="DA28" i="81"/>
  <c r="DD28" i="81"/>
  <c r="DG28" i="81"/>
  <c r="DJ28" i="81"/>
  <c r="DM28" i="81"/>
  <c r="DP28" i="81"/>
  <c r="DS28" i="81"/>
  <c r="DV28" i="81"/>
  <c r="DY28" i="81"/>
  <c r="EB28" i="81"/>
  <c r="EE28" i="81"/>
  <c r="EH28" i="81"/>
  <c r="EK28" i="81"/>
  <c r="EN28" i="81"/>
  <c r="EQ28" i="81"/>
  <c r="ET28" i="81"/>
  <c r="EX28" i="81"/>
  <c r="FA28" i="81"/>
  <c r="FD28" i="81"/>
  <c r="FG28" i="81"/>
  <c r="FJ28" i="81"/>
  <c r="FM28" i="81"/>
  <c r="FP28" i="81"/>
  <c r="FS28" i="81"/>
  <c r="FV28" i="81"/>
  <c r="FY28" i="81"/>
  <c r="GB28" i="81"/>
  <c r="GE28" i="81"/>
  <c r="GH28" i="81"/>
  <c r="GK28" i="81"/>
  <c r="GN28" i="81"/>
  <c r="GQ28" i="81"/>
  <c r="BD29" i="81"/>
  <c r="BG29" i="81"/>
  <c r="BJ29" i="81"/>
  <c r="BM29" i="81"/>
  <c r="BP29" i="81"/>
  <c r="BS29" i="81"/>
  <c r="BV29" i="81"/>
  <c r="BY29" i="81"/>
  <c r="CB29" i="81"/>
  <c r="CE29" i="81"/>
  <c r="CH29" i="81"/>
  <c r="CK29" i="81"/>
  <c r="CN29" i="81"/>
  <c r="CQ29" i="81"/>
  <c r="CT29" i="81"/>
  <c r="CW29" i="81"/>
  <c r="DA29" i="81"/>
  <c r="DD29" i="81"/>
  <c r="DG29" i="81"/>
  <c r="DJ29" i="81"/>
  <c r="DM29" i="81"/>
  <c r="DP29" i="81"/>
  <c r="DS29" i="81"/>
  <c r="DV29" i="81"/>
  <c r="DY29" i="81"/>
  <c r="EB29" i="81"/>
  <c r="EE29" i="81"/>
  <c r="EH29" i="81"/>
  <c r="EK29" i="81"/>
  <c r="EN29" i="81"/>
  <c r="EQ29" i="81"/>
  <c r="ET29" i="81"/>
  <c r="EX29" i="81"/>
  <c r="FA29" i="81"/>
  <c r="FD29" i="81"/>
  <c r="FG29" i="81"/>
  <c r="FJ29" i="81"/>
  <c r="FM29" i="81"/>
  <c r="FP29" i="81"/>
  <c r="FS29" i="81"/>
  <c r="FV29" i="81"/>
  <c r="FY29" i="81"/>
  <c r="GB29" i="81"/>
  <c r="GE29" i="81"/>
  <c r="GH29" i="81"/>
  <c r="GK29" i="81"/>
  <c r="GN29" i="81"/>
  <c r="GQ29" i="81"/>
  <c r="BD30" i="81"/>
  <c r="BG30" i="81"/>
  <c r="BJ30" i="81"/>
  <c r="BM30" i="81"/>
  <c r="BP30" i="81"/>
  <c r="BS30" i="81"/>
  <c r="BV30" i="81"/>
  <c r="BY30" i="81"/>
  <c r="CB30" i="81"/>
  <c r="CE30" i="81"/>
  <c r="CH30" i="81"/>
  <c r="CK30" i="81"/>
  <c r="CN30" i="81"/>
  <c r="CQ30" i="81"/>
  <c r="CT30" i="81"/>
  <c r="CW30" i="81"/>
  <c r="DA30" i="81"/>
  <c r="DD30" i="81"/>
  <c r="DG30" i="81"/>
  <c r="DJ30" i="81"/>
  <c r="DM30" i="81"/>
  <c r="DP30" i="81"/>
  <c r="DS30" i="81"/>
  <c r="DV30" i="81"/>
  <c r="DY30" i="81"/>
  <c r="EB30" i="81"/>
  <c r="EE30" i="81"/>
  <c r="EH30" i="81"/>
  <c r="EK30" i="81"/>
  <c r="EN30" i="81"/>
  <c r="EQ30" i="81"/>
  <c r="ET30" i="81"/>
  <c r="EX30" i="81"/>
  <c r="FA30" i="81"/>
  <c r="FD30" i="81"/>
  <c r="FG30" i="81"/>
  <c r="FJ30" i="81"/>
  <c r="FM30" i="81"/>
  <c r="FP30" i="81"/>
  <c r="FS30" i="81"/>
  <c r="FV30" i="81"/>
  <c r="FY30" i="81"/>
  <c r="GB30" i="81"/>
  <c r="GE30" i="81"/>
  <c r="GH30" i="81"/>
  <c r="GK30" i="81"/>
  <c r="GN30" i="81"/>
  <c r="GQ30" i="81"/>
  <c r="BD31" i="81"/>
  <c r="BG31" i="81"/>
  <c r="BJ31" i="81"/>
  <c r="BM31" i="81"/>
  <c r="BP31" i="81"/>
  <c r="BS31" i="81"/>
  <c r="BV31" i="81"/>
  <c r="BY31" i="81"/>
  <c r="CB31" i="81"/>
  <c r="CE31" i="81"/>
  <c r="CH31" i="81"/>
  <c r="CK31" i="81"/>
  <c r="CN31" i="81"/>
  <c r="CQ31" i="81"/>
  <c r="CT31" i="81"/>
  <c r="CW31" i="81"/>
  <c r="DA31" i="81"/>
  <c r="DD31" i="81"/>
  <c r="DG31" i="81"/>
  <c r="DJ31" i="81"/>
  <c r="DM31" i="81"/>
  <c r="DP31" i="81"/>
  <c r="DS31" i="81"/>
  <c r="DV31" i="81"/>
  <c r="DY31" i="81"/>
  <c r="EB31" i="81"/>
  <c r="EE31" i="81"/>
  <c r="EH31" i="81"/>
  <c r="EK31" i="81"/>
  <c r="EN31" i="81"/>
  <c r="EQ31" i="81"/>
  <c r="ET31" i="81"/>
  <c r="EX31" i="81"/>
  <c r="FA31" i="81"/>
  <c r="FD31" i="81"/>
  <c r="FG31" i="81"/>
  <c r="FJ31" i="81"/>
  <c r="FM31" i="81"/>
  <c r="FP31" i="81"/>
  <c r="FS31" i="81"/>
  <c r="FV31" i="81"/>
  <c r="FY31" i="81"/>
  <c r="GB31" i="81"/>
  <c r="GE31" i="81"/>
  <c r="GH31" i="81"/>
  <c r="GK31" i="81"/>
  <c r="GN31" i="81"/>
  <c r="GQ31" i="81"/>
  <c r="BD32" i="81"/>
  <c r="BG32" i="81"/>
  <c r="BJ32" i="81"/>
  <c r="BM32" i="81"/>
  <c r="BP32" i="81"/>
  <c r="BS32" i="81"/>
  <c r="BV32" i="81"/>
  <c r="BY32" i="81"/>
  <c r="CB32" i="81"/>
  <c r="CE32" i="81"/>
  <c r="CH32" i="81"/>
  <c r="CK32" i="81"/>
  <c r="CN32" i="81"/>
  <c r="CQ32" i="81"/>
  <c r="CT32" i="81"/>
  <c r="CW32" i="81"/>
  <c r="DA32" i="81"/>
  <c r="DD32" i="81"/>
  <c r="DG32" i="81"/>
  <c r="DJ32" i="81"/>
  <c r="DM32" i="81"/>
  <c r="DP32" i="81"/>
  <c r="DS32" i="81"/>
  <c r="DV32" i="81"/>
  <c r="DY32" i="81"/>
  <c r="EB32" i="81"/>
  <c r="EE32" i="81"/>
  <c r="EH32" i="81"/>
  <c r="EK32" i="81"/>
  <c r="EN32" i="81"/>
  <c r="EQ32" i="81"/>
  <c r="ET32" i="81"/>
  <c r="EX32" i="81"/>
  <c r="FA32" i="81"/>
  <c r="FD32" i="81"/>
  <c r="FG32" i="81"/>
  <c r="FJ32" i="81"/>
  <c r="FM32" i="81"/>
  <c r="FP32" i="81"/>
  <c r="FS32" i="81"/>
  <c r="FV32" i="81"/>
  <c r="FY32" i="81"/>
  <c r="GB32" i="81"/>
  <c r="GE32" i="81"/>
  <c r="GH32" i="81"/>
  <c r="GK32" i="81"/>
  <c r="GN32" i="81"/>
  <c r="GQ32" i="81"/>
  <c r="C41" i="81"/>
  <c r="C42" i="81"/>
  <c r="H80" i="72"/>
  <c r="I80" i="72"/>
  <c r="J80" i="72"/>
  <c r="L80" i="72"/>
  <c r="M80" i="72"/>
  <c r="N80" i="72"/>
  <c r="P80" i="72"/>
  <c r="Q80" i="72"/>
  <c r="R80" i="72"/>
  <c r="F80" i="72"/>
  <c r="E80" i="72"/>
  <c r="H79" i="72"/>
  <c r="I79" i="72"/>
  <c r="J79" i="72"/>
  <c r="L79" i="72"/>
  <c r="M79" i="72"/>
  <c r="N79" i="72"/>
  <c r="P79" i="72"/>
  <c r="Q79" i="72"/>
  <c r="R79" i="72"/>
  <c r="F79" i="72"/>
  <c r="E79" i="72"/>
  <c r="S71" i="72"/>
  <c r="S72" i="72"/>
  <c r="S73" i="72"/>
  <c r="S74" i="72"/>
  <c r="S75" i="72"/>
  <c r="S76" i="72"/>
  <c r="S77" i="72"/>
  <c r="O71" i="72"/>
  <c r="O72" i="72"/>
  <c r="O73" i="72"/>
  <c r="O74" i="72"/>
  <c r="O75" i="72"/>
  <c r="O76" i="72"/>
  <c r="O77" i="72"/>
  <c r="K71" i="72"/>
  <c r="K72" i="72"/>
  <c r="K73" i="72"/>
  <c r="K74" i="72"/>
  <c r="K75" i="72"/>
  <c r="K76" i="72"/>
  <c r="K77" i="72"/>
  <c r="G71" i="72"/>
  <c r="G72" i="72"/>
  <c r="G73" i="72"/>
  <c r="G74" i="72"/>
  <c r="G75" i="72"/>
  <c r="G76" i="72"/>
  <c r="G77" i="72"/>
  <c r="S51" i="72"/>
  <c r="S52" i="72"/>
  <c r="S53" i="72"/>
  <c r="S54" i="72"/>
  <c r="S55" i="72"/>
  <c r="S56" i="72"/>
  <c r="S57" i="72"/>
  <c r="O51" i="72"/>
  <c r="O52" i="72"/>
  <c r="O53" i="72"/>
  <c r="O54" i="72"/>
  <c r="O55" i="72"/>
  <c r="O56" i="72"/>
  <c r="O57" i="72"/>
  <c r="K51" i="72"/>
  <c r="K52" i="72"/>
  <c r="K53" i="72"/>
  <c r="K54" i="72"/>
  <c r="K55" i="72"/>
  <c r="K56" i="72"/>
  <c r="K57" i="72"/>
  <c r="H60" i="72"/>
  <c r="I60" i="72"/>
  <c r="J60" i="72"/>
  <c r="L60" i="72"/>
  <c r="M60" i="72"/>
  <c r="N60" i="72"/>
  <c r="P60" i="72"/>
  <c r="Q60" i="72"/>
  <c r="R60" i="72"/>
  <c r="F60" i="72"/>
  <c r="E60" i="72"/>
  <c r="H59" i="72"/>
  <c r="I59" i="72"/>
  <c r="J59" i="72"/>
  <c r="L59" i="72"/>
  <c r="M59" i="72"/>
  <c r="N59" i="72"/>
  <c r="P59" i="72"/>
  <c r="Q59" i="72"/>
  <c r="R59" i="72"/>
  <c r="G51" i="72"/>
  <c r="G52" i="72"/>
  <c r="G53" i="72"/>
  <c r="G54" i="72"/>
  <c r="G55" i="72"/>
  <c r="G56" i="72"/>
  <c r="G57" i="72"/>
  <c r="F59" i="72"/>
  <c r="E59" i="72"/>
  <c r="S37" i="72"/>
  <c r="S31" i="72"/>
  <c r="S32" i="72"/>
  <c r="S33" i="72"/>
  <c r="S34" i="72"/>
  <c r="S35" i="72"/>
  <c r="S36" i="72"/>
  <c r="O31" i="72"/>
  <c r="O32" i="72"/>
  <c r="O33" i="72"/>
  <c r="O34" i="72"/>
  <c r="O35" i="72"/>
  <c r="O36" i="72"/>
  <c r="O37" i="72"/>
  <c r="K31" i="72"/>
  <c r="K32" i="72"/>
  <c r="K33" i="72"/>
  <c r="K34" i="72"/>
  <c r="K35" i="72"/>
  <c r="K36" i="72"/>
  <c r="K37" i="72"/>
  <c r="G31" i="72"/>
  <c r="G32" i="72"/>
  <c r="G33" i="72"/>
  <c r="G34" i="72"/>
  <c r="G35" i="72"/>
  <c r="G36" i="72"/>
  <c r="G37" i="72"/>
  <c r="H40" i="72"/>
  <c r="I40" i="72"/>
  <c r="J40" i="72"/>
  <c r="L40" i="72"/>
  <c r="M40" i="72"/>
  <c r="N40" i="72"/>
  <c r="P40" i="72"/>
  <c r="Q40" i="72"/>
  <c r="R40" i="72"/>
  <c r="F40" i="72"/>
  <c r="E40" i="72"/>
  <c r="H39" i="72"/>
  <c r="I39" i="72"/>
  <c r="J39" i="72"/>
  <c r="L39" i="72"/>
  <c r="M39" i="72"/>
  <c r="N39" i="72"/>
  <c r="P39" i="72"/>
  <c r="Q39" i="72"/>
  <c r="R39" i="72"/>
  <c r="F39" i="72"/>
  <c r="E39" i="72"/>
  <c r="H20" i="72"/>
  <c r="I20" i="72"/>
  <c r="J20" i="72"/>
  <c r="L20" i="72"/>
  <c r="M20" i="72"/>
  <c r="N20" i="72"/>
  <c r="P20" i="72"/>
  <c r="Q20" i="72"/>
  <c r="R20" i="72"/>
  <c r="F20" i="72"/>
  <c r="E20" i="72"/>
  <c r="H19" i="72"/>
  <c r="I19" i="72"/>
  <c r="J19" i="72"/>
  <c r="L19" i="72"/>
  <c r="M19" i="72"/>
  <c r="N19" i="72"/>
  <c r="P19" i="72"/>
  <c r="Q19" i="72"/>
  <c r="R19" i="72"/>
  <c r="F19" i="72"/>
  <c r="E19" i="72"/>
  <c r="S11" i="72"/>
  <c r="S12" i="72"/>
  <c r="S13" i="72"/>
  <c r="S14" i="72"/>
  <c r="S15" i="72"/>
  <c r="S16" i="72"/>
  <c r="S17" i="72"/>
  <c r="O11" i="72"/>
  <c r="O12" i="72"/>
  <c r="O13" i="72"/>
  <c r="O14" i="72"/>
  <c r="O15" i="72"/>
  <c r="O16" i="72"/>
  <c r="O17" i="72"/>
  <c r="K11" i="72"/>
  <c r="K13" i="72"/>
  <c r="K14" i="72"/>
  <c r="K15" i="72"/>
  <c r="K16" i="72"/>
  <c r="K17" i="72"/>
  <c r="G11" i="72"/>
  <c r="G12" i="72"/>
  <c r="G13" i="72"/>
  <c r="G14" i="72"/>
  <c r="G15" i="72"/>
  <c r="G16" i="72"/>
  <c r="G17" i="72"/>
  <c r="GZ8" i="81" l="1"/>
  <c r="HH7" i="81"/>
  <c r="GU12" i="81"/>
  <c r="GV13" i="81"/>
  <c r="GU16" i="81"/>
  <c r="GV17" i="81"/>
  <c r="GV15" i="81"/>
  <c r="GV7" i="81"/>
  <c r="GU13" i="81"/>
  <c r="GU17" i="81"/>
  <c r="FA41" i="81"/>
  <c r="FA42" i="81"/>
  <c r="CQ41" i="81"/>
  <c r="CQ42" i="81"/>
  <c r="HG56" i="81"/>
  <c r="HH56" i="81"/>
  <c r="GY58" i="81"/>
  <c r="GZ58" i="81"/>
  <c r="HC59" i="81"/>
  <c r="HD59" i="81"/>
  <c r="HH59" i="81"/>
  <c r="HG59" i="81"/>
  <c r="HG60" i="81"/>
  <c r="HH60" i="81"/>
  <c r="FY41" i="81"/>
  <c r="FY42" i="81"/>
  <c r="EB42" i="81"/>
  <c r="EB41" i="81"/>
  <c r="CE41" i="81"/>
  <c r="CE42" i="81"/>
  <c r="AZ20" i="81"/>
  <c r="AZ21" i="81"/>
  <c r="P20" i="81"/>
  <c r="P21" i="81"/>
  <c r="GY60" i="81"/>
  <c r="GZ60" i="81"/>
  <c r="HD60" i="81"/>
  <c r="HC60" i="81"/>
  <c r="GH41" i="81"/>
  <c r="GH42" i="81"/>
  <c r="FV41" i="81"/>
  <c r="FV42" i="81"/>
  <c r="FJ41" i="81"/>
  <c r="FJ42" i="81"/>
  <c r="EX41" i="81"/>
  <c r="EX42" i="81"/>
  <c r="EK41" i="81"/>
  <c r="EK42" i="81"/>
  <c r="DY41" i="81"/>
  <c r="DY42" i="81"/>
  <c r="DM41" i="81"/>
  <c r="DM42" i="81"/>
  <c r="DA41" i="81"/>
  <c r="DA42" i="81"/>
  <c r="CN42" i="81"/>
  <c r="CN41" i="81"/>
  <c r="CB42" i="81"/>
  <c r="CB41" i="81"/>
  <c r="BP42" i="81"/>
  <c r="BP41" i="81"/>
  <c r="BD42" i="81"/>
  <c r="BD41" i="81"/>
  <c r="HD9" i="81"/>
  <c r="AW20" i="81"/>
  <c r="AW21" i="81"/>
  <c r="AK20" i="81"/>
  <c r="AK21" i="81"/>
  <c r="Y20" i="81"/>
  <c r="Y21" i="81"/>
  <c r="M20" i="81"/>
  <c r="M21" i="81"/>
  <c r="GV12" i="81"/>
  <c r="GU15" i="81"/>
  <c r="GV16" i="81"/>
  <c r="GU18" i="81"/>
  <c r="GK41" i="81"/>
  <c r="GK42" i="81"/>
  <c r="EN42" i="81"/>
  <c r="EN41" i="81"/>
  <c r="DD42" i="81"/>
  <c r="DD41" i="81"/>
  <c r="BS41" i="81"/>
  <c r="BS42" i="81"/>
  <c r="AN20" i="81"/>
  <c r="AN21" i="81"/>
  <c r="GZ57" i="81"/>
  <c r="GY57" i="81"/>
  <c r="HH57" i="81"/>
  <c r="HG57" i="81"/>
  <c r="GQ41" i="81"/>
  <c r="GQ42" i="81"/>
  <c r="GE41" i="81"/>
  <c r="GE42" i="81"/>
  <c r="FS41" i="81"/>
  <c r="FS42" i="81"/>
  <c r="FG41" i="81"/>
  <c r="FG42" i="81"/>
  <c r="ET41" i="81"/>
  <c r="ET42" i="81"/>
  <c r="EH41" i="81"/>
  <c r="EH42" i="81"/>
  <c r="DV41" i="81"/>
  <c r="DV42" i="81"/>
  <c r="DJ41" i="81"/>
  <c r="DJ42" i="81"/>
  <c r="CW41" i="81"/>
  <c r="CW42" i="81"/>
  <c r="CK41" i="81"/>
  <c r="CK42" i="81"/>
  <c r="BY41" i="81"/>
  <c r="BY42" i="81"/>
  <c r="BM41" i="81"/>
  <c r="BM42" i="81"/>
  <c r="AT20" i="81"/>
  <c r="AT21" i="81"/>
  <c r="AH20" i="81"/>
  <c r="AH21" i="81"/>
  <c r="V20" i="81"/>
  <c r="V21" i="81"/>
  <c r="J20" i="81"/>
  <c r="J21" i="81"/>
  <c r="GU14" i="81"/>
  <c r="GV18" i="81"/>
  <c r="FM41" i="81"/>
  <c r="FM42" i="81"/>
  <c r="DP42" i="81"/>
  <c r="DP41" i="81"/>
  <c r="BG41" i="81"/>
  <c r="BG42" i="81"/>
  <c r="AB20" i="81"/>
  <c r="AB21" i="81"/>
  <c r="GY54" i="81"/>
  <c r="GZ54" i="81"/>
  <c r="GZ55" i="81"/>
  <c r="GY55" i="81"/>
  <c r="HD54" i="81"/>
  <c r="HC54" i="81"/>
  <c r="HC55" i="81"/>
  <c r="HD55" i="81"/>
  <c r="HG54" i="81"/>
  <c r="HH54" i="81"/>
  <c r="HH55" i="81"/>
  <c r="HG55" i="81"/>
  <c r="GY56" i="81"/>
  <c r="GZ56" i="81"/>
  <c r="HD56" i="81"/>
  <c r="HC56" i="81"/>
  <c r="HC57" i="81"/>
  <c r="HD57" i="81"/>
  <c r="HD58" i="81"/>
  <c r="HC58" i="81"/>
  <c r="HG58" i="81"/>
  <c r="HH58" i="81"/>
  <c r="GZ59" i="81"/>
  <c r="GY59" i="81"/>
  <c r="GN42" i="81"/>
  <c r="GN41" i="81"/>
  <c r="GB42" i="81"/>
  <c r="GB41" i="81"/>
  <c r="FP42" i="81"/>
  <c r="FP41" i="81"/>
  <c r="FD42" i="81"/>
  <c r="FD41" i="81"/>
  <c r="EQ41" i="81"/>
  <c r="EQ42" i="81"/>
  <c r="EE41" i="81"/>
  <c r="EE42" i="81"/>
  <c r="DS41" i="81"/>
  <c r="DS42" i="81"/>
  <c r="DG41" i="81"/>
  <c r="DG42" i="81"/>
  <c r="CT41" i="81"/>
  <c r="CT42" i="81"/>
  <c r="CH41" i="81"/>
  <c r="CH42" i="81"/>
  <c r="BV41" i="81"/>
  <c r="BV42" i="81"/>
  <c r="BJ41" i="81"/>
  <c r="BJ42" i="81"/>
  <c r="HD7" i="81"/>
  <c r="AQ20" i="81"/>
  <c r="AQ21" i="81"/>
  <c r="AE20" i="81"/>
  <c r="AE21" i="81"/>
  <c r="S20" i="81"/>
  <c r="S21" i="81"/>
  <c r="GU7" i="81"/>
  <c r="G20" i="81"/>
  <c r="G21" i="81"/>
  <c r="GV14" i="81"/>
  <c r="HG75" i="81"/>
  <c r="HH75" i="81"/>
  <c r="HG76" i="81"/>
  <c r="HH76" i="81"/>
  <c r="HH77" i="81"/>
  <c r="HG77" i="81"/>
  <c r="HG78" i="81"/>
  <c r="HH78" i="81"/>
  <c r="HH79" i="81"/>
  <c r="HG79" i="81"/>
  <c r="HG80" i="81"/>
  <c r="HH80" i="81"/>
  <c r="HH81" i="81"/>
  <c r="HG81" i="81"/>
  <c r="HG33" i="81"/>
  <c r="HH33" i="81"/>
  <c r="HH34" i="81"/>
  <c r="HG34" i="81"/>
  <c r="HH35" i="81"/>
  <c r="HG35" i="81"/>
  <c r="HH36" i="81"/>
  <c r="HG36" i="81"/>
  <c r="HG37" i="81"/>
  <c r="HH37" i="81"/>
  <c r="HH38" i="81"/>
  <c r="HG38" i="81"/>
  <c r="HG39" i="81"/>
  <c r="HH39" i="81"/>
  <c r="FJ21" i="81"/>
  <c r="FJ20" i="81"/>
  <c r="HH16" i="81"/>
  <c r="HG16" i="81"/>
  <c r="GQ21" i="81"/>
  <c r="GQ20" i="81"/>
  <c r="GE21" i="81"/>
  <c r="GE20" i="81"/>
  <c r="FS21" i="81"/>
  <c r="FS20" i="81"/>
  <c r="FG21" i="81"/>
  <c r="FG20" i="81"/>
  <c r="HH18" i="81"/>
  <c r="HG18" i="81"/>
  <c r="GH21" i="81"/>
  <c r="GH20" i="81"/>
  <c r="FV21" i="81"/>
  <c r="FV20" i="81"/>
  <c r="HG15" i="81"/>
  <c r="HH15" i="81"/>
  <c r="GN21" i="81"/>
  <c r="GN20" i="81"/>
  <c r="GB21" i="81"/>
  <c r="GB20" i="81"/>
  <c r="FP21" i="81"/>
  <c r="FP20" i="81"/>
  <c r="FD21" i="81"/>
  <c r="FD20" i="81"/>
  <c r="HH12" i="81"/>
  <c r="HG12" i="81"/>
  <c r="HG13" i="81"/>
  <c r="HH13" i="81"/>
  <c r="HH14" i="81"/>
  <c r="HG14" i="81"/>
  <c r="EX21" i="81"/>
  <c r="EX20" i="81"/>
  <c r="GK21" i="81"/>
  <c r="GK20" i="81"/>
  <c r="FY21" i="81"/>
  <c r="FY20" i="81"/>
  <c r="FM21" i="81"/>
  <c r="FM20" i="81"/>
  <c r="FA21" i="81"/>
  <c r="FA20" i="81"/>
  <c r="HG17" i="81"/>
  <c r="HH17" i="81"/>
  <c r="HD33" i="81"/>
  <c r="HC33" i="81"/>
  <c r="HC34" i="81"/>
  <c r="HD34" i="81"/>
  <c r="HD35" i="81"/>
  <c r="HC35" i="81"/>
  <c r="HC36" i="81"/>
  <c r="HD36" i="81"/>
  <c r="HD37" i="81"/>
  <c r="HC37" i="81"/>
  <c r="HC38" i="81"/>
  <c r="HD38" i="81"/>
  <c r="HD39" i="81"/>
  <c r="HC39" i="81"/>
  <c r="DY21" i="81"/>
  <c r="DY20" i="81"/>
  <c r="HC15" i="81"/>
  <c r="HD15" i="81"/>
  <c r="ET21" i="81"/>
  <c r="ET20" i="81"/>
  <c r="EH21" i="81"/>
  <c r="EH20" i="81"/>
  <c r="DV21" i="81"/>
  <c r="DV20" i="81"/>
  <c r="DJ21" i="81"/>
  <c r="DJ20" i="81"/>
  <c r="HD18" i="81"/>
  <c r="HC18" i="81"/>
  <c r="EK21" i="81"/>
  <c r="EK20" i="81"/>
  <c r="DA21" i="81"/>
  <c r="DA20" i="81"/>
  <c r="EQ21" i="81"/>
  <c r="EQ20" i="81"/>
  <c r="EE21" i="81"/>
  <c r="EE20" i="81"/>
  <c r="DS20" i="81"/>
  <c r="DS21" i="81"/>
  <c r="DG21" i="81"/>
  <c r="DG20" i="81"/>
  <c r="HD12" i="81"/>
  <c r="HC12" i="81"/>
  <c r="HC13" i="81"/>
  <c r="HD13" i="81"/>
  <c r="HD14" i="81"/>
  <c r="HC14" i="81"/>
  <c r="DM21" i="81"/>
  <c r="DM20" i="81"/>
  <c r="HD16" i="81"/>
  <c r="HC16" i="81"/>
  <c r="EN21" i="81"/>
  <c r="EN20" i="81"/>
  <c r="EB21" i="81"/>
  <c r="EB20" i="81"/>
  <c r="DP21" i="81"/>
  <c r="DP20" i="81"/>
  <c r="DD21" i="81"/>
  <c r="DD20" i="81"/>
  <c r="HC17" i="81"/>
  <c r="HD17" i="81"/>
  <c r="GZ75" i="81"/>
  <c r="GY75" i="81"/>
  <c r="GZ76" i="81"/>
  <c r="GY76" i="81"/>
  <c r="GZ77" i="81"/>
  <c r="GY77" i="81"/>
  <c r="GZ78" i="81"/>
  <c r="GY78" i="81"/>
  <c r="GZ79" i="81"/>
  <c r="GY79" i="81"/>
  <c r="GZ80" i="81"/>
  <c r="GY80" i="81"/>
  <c r="GZ81" i="81"/>
  <c r="GY81" i="81"/>
  <c r="GY33" i="81"/>
  <c r="GZ33" i="81"/>
  <c r="GZ34" i="81"/>
  <c r="GY34" i="81"/>
  <c r="GY35" i="81"/>
  <c r="GZ35" i="81"/>
  <c r="GZ36" i="81"/>
  <c r="GY36" i="81"/>
  <c r="GY37" i="81"/>
  <c r="GZ37" i="81"/>
  <c r="GZ38" i="81"/>
  <c r="GY38" i="81"/>
  <c r="GY39" i="81"/>
  <c r="GZ39" i="81"/>
  <c r="CN21" i="81"/>
  <c r="CN20" i="81"/>
  <c r="CB21" i="81"/>
  <c r="CB20" i="81"/>
  <c r="BP21" i="81"/>
  <c r="BP20" i="81"/>
  <c r="BD21" i="81"/>
  <c r="BD20" i="81"/>
  <c r="GZ15" i="81"/>
  <c r="GY15" i="81"/>
  <c r="GY16" i="81"/>
  <c r="GZ16" i="81"/>
  <c r="CW21" i="81"/>
  <c r="CW20" i="81"/>
  <c r="CK21" i="81"/>
  <c r="CK20" i="81"/>
  <c r="BY21" i="81"/>
  <c r="BY20" i="81"/>
  <c r="BM21" i="81"/>
  <c r="BM20" i="81"/>
  <c r="GY18" i="81"/>
  <c r="GZ18" i="81"/>
  <c r="CT21" i="81"/>
  <c r="CT20" i="81"/>
  <c r="CH21" i="81"/>
  <c r="CH20" i="81"/>
  <c r="BV21" i="81"/>
  <c r="BV20" i="81"/>
  <c r="BJ21" i="81"/>
  <c r="BJ20" i="81"/>
  <c r="GY12" i="81"/>
  <c r="GZ12" i="81"/>
  <c r="GZ13" i="81"/>
  <c r="GY13" i="81"/>
  <c r="GY14" i="81"/>
  <c r="GZ14" i="81"/>
  <c r="CQ21" i="81"/>
  <c r="CQ20" i="81"/>
  <c r="CE21" i="81"/>
  <c r="CE20" i="81"/>
  <c r="BS21" i="81"/>
  <c r="BS20" i="81"/>
  <c r="BG21" i="81"/>
  <c r="BG20" i="81"/>
  <c r="GZ17" i="81"/>
  <c r="GY17" i="81"/>
  <c r="GU75" i="81"/>
  <c r="GV75" i="81"/>
  <c r="GV76" i="81"/>
  <c r="GU76" i="81"/>
  <c r="GU77" i="81"/>
  <c r="GV77" i="81"/>
  <c r="GV78" i="81"/>
  <c r="GU78" i="81"/>
  <c r="GU79" i="81"/>
  <c r="GV79" i="81"/>
  <c r="GV80" i="81"/>
  <c r="GU80" i="81"/>
  <c r="GU81" i="81"/>
  <c r="GV81" i="81"/>
  <c r="GZ31" i="81"/>
  <c r="GZ10" i="81"/>
  <c r="HH29" i="81"/>
  <c r="HD11" i="81"/>
  <c r="HC32" i="81"/>
  <c r="HD30" i="81"/>
  <c r="GY32" i="81"/>
  <c r="GU32" i="81"/>
  <c r="GV32" i="81"/>
  <c r="GV28" i="81"/>
  <c r="HC28" i="81"/>
  <c r="GY9" i="81"/>
  <c r="HG11" i="81"/>
  <c r="GV11" i="81"/>
  <c r="HH10" i="81"/>
  <c r="GY31" i="81"/>
  <c r="HH9" i="81"/>
  <c r="HG29" i="81"/>
  <c r="HC10" i="81"/>
  <c r="GU10" i="81"/>
  <c r="HG9" i="81"/>
  <c r="GZ9" i="81"/>
  <c r="HH31" i="81"/>
  <c r="GU30" i="81"/>
  <c r="GV30" i="81"/>
  <c r="HD28" i="81"/>
  <c r="GY28" i="81"/>
  <c r="GU28" i="81"/>
  <c r="HD32" i="81"/>
  <c r="HG31" i="81"/>
  <c r="HH11" i="81"/>
  <c r="GY11" i="81"/>
  <c r="GZ11" i="81"/>
  <c r="GV9" i="81"/>
  <c r="HG8" i="81"/>
  <c r="GY8" i="81"/>
  <c r="HC7" i="81"/>
  <c r="HC30" i="81"/>
  <c r="HG30" i="81"/>
  <c r="HH30" i="81"/>
  <c r="GY30" i="81"/>
  <c r="GZ30" i="81"/>
  <c r="HC29" i="81"/>
  <c r="HD29" i="81"/>
  <c r="GU29" i="81"/>
  <c r="GV29" i="81"/>
  <c r="HC8" i="81"/>
  <c r="GU8" i="81"/>
  <c r="GY7" i="81"/>
  <c r="GZ7" i="81"/>
  <c r="GZ29" i="81"/>
  <c r="HC11" i="81"/>
  <c r="GU11" i="81"/>
  <c r="HG7" i="81"/>
  <c r="HG32" i="81"/>
  <c r="HH32" i="81"/>
  <c r="GZ32" i="81"/>
  <c r="HC31" i="81"/>
  <c r="HD31" i="81"/>
  <c r="GU31" i="81"/>
  <c r="GV31" i="81"/>
  <c r="GY29" i="81"/>
  <c r="HG28" i="81"/>
  <c r="HH28" i="81"/>
  <c r="GZ28" i="81"/>
  <c r="HG10" i="81"/>
  <c r="GY10" i="81"/>
  <c r="HC9" i="81"/>
  <c r="GU9" i="81"/>
  <c r="HH8" i="81"/>
  <c r="HD10" i="81"/>
  <c r="GV10" i="81"/>
  <c r="HD8" i="81"/>
  <c r="GV8" i="81"/>
  <c r="L67" i="66"/>
  <c r="I67" i="66"/>
  <c r="D20" i="66"/>
  <c r="D19" i="66"/>
  <c r="AK6" i="92" l="1"/>
  <c r="HH42" i="81"/>
  <c r="GZ42" i="81"/>
  <c r="GZ41" i="81"/>
  <c r="HH41" i="81"/>
  <c r="GU41" i="81"/>
  <c r="GU42" i="81"/>
  <c r="HC42" i="81"/>
  <c r="HC41" i="81"/>
  <c r="HG42" i="81"/>
  <c r="HG41" i="81"/>
  <c r="GY42" i="81"/>
  <c r="GY41" i="81"/>
  <c r="GV41" i="81"/>
  <c r="GV42" i="81"/>
  <c r="HD42" i="81"/>
  <c r="HD41" i="81"/>
  <c r="GY20" i="81"/>
  <c r="GY21" i="81"/>
  <c r="HD20" i="81"/>
  <c r="HD21" i="81"/>
  <c r="HH20" i="81"/>
  <c r="HH21" i="81"/>
  <c r="GV21" i="81"/>
  <c r="GV20" i="81"/>
  <c r="GZ20" i="81"/>
  <c r="GZ21" i="81"/>
  <c r="GU21" i="81"/>
  <c r="GU20" i="81"/>
  <c r="HG20" i="81"/>
  <c r="HG21" i="81"/>
  <c r="HC20" i="81"/>
  <c r="HC21" i="81"/>
  <c r="AK82" i="71"/>
  <c r="AH82" i="71"/>
  <c r="AB82" i="71"/>
  <c r="Y82" i="71"/>
  <c r="S82" i="71"/>
  <c r="P82" i="71"/>
  <c r="J82" i="71"/>
  <c r="G82" i="71"/>
  <c r="AK81" i="71"/>
  <c r="AH81" i="71"/>
  <c r="AB81" i="71"/>
  <c r="Y81" i="71"/>
  <c r="S81" i="71"/>
  <c r="P81" i="71"/>
  <c r="J81" i="71"/>
  <c r="G81" i="71"/>
  <c r="AK80" i="71"/>
  <c r="AH80" i="71"/>
  <c r="AB80" i="71"/>
  <c r="Y80" i="71"/>
  <c r="S80" i="71"/>
  <c r="P80" i="71"/>
  <c r="J80" i="71"/>
  <c r="G80" i="71"/>
  <c r="AK79" i="71"/>
  <c r="AH79" i="71"/>
  <c r="AB79" i="71"/>
  <c r="Y79" i="71"/>
  <c r="S79" i="71"/>
  <c r="P79" i="71"/>
  <c r="J79" i="71"/>
  <c r="G79" i="71"/>
  <c r="AK78" i="71"/>
  <c r="AH78" i="71"/>
  <c r="AB78" i="71"/>
  <c r="Y78" i="71"/>
  <c r="S78" i="71"/>
  <c r="P78" i="71"/>
  <c r="J78" i="71"/>
  <c r="G78" i="71"/>
  <c r="AK77" i="71"/>
  <c r="AH77" i="71"/>
  <c r="AK76" i="71"/>
  <c r="AH76" i="71"/>
  <c r="AB77" i="71"/>
  <c r="Y77" i="71"/>
  <c r="AB76" i="71"/>
  <c r="Y76" i="71"/>
  <c r="S77" i="71"/>
  <c r="P77" i="71"/>
  <c r="S76" i="71"/>
  <c r="P76" i="71"/>
  <c r="J77" i="71"/>
  <c r="G77" i="71"/>
  <c r="J76" i="71"/>
  <c r="G76" i="71"/>
  <c r="AK61" i="71"/>
  <c r="AH61" i="71"/>
  <c r="AB61" i="71"/>
  <c r="Y61" i="71"/>
  <c r="S61" i="71"/>
  <c r="P61" i="71"/>
  <c r="J61" i="71"/>
  <c r="G61" i="71"/>
  <c r="AK60" i="71"/>
  <c r="AH60" i="71"/>
  <c r="AB60" i="71"/>
  <c r="Y60" i="71"/>
  <c r="S60" i="71"/>
  <c r="P60" i="71"/>
  <c r="J60" i="71"/>
  <c r="G60" i="71"/>
  <c r="AK59" i="71"/>
  <c r="AH59" i="71"/>
  <c r="AB59" i="71"/>
  <c r="Y59" i="71"/>
  <c r="S59" i="71"/>
  <c r="P59" i="71"/>
  <c r="J59" i="71"/>
  <c r="G59" i="71"/>
  <c r="AK58" i="71"/>
  <c r="AH58" i="71"/>
  <c r="AB58" i="71"/>
  <c r="Y58" i="71"/>
  <c r="S58" i="71"/>
  <c r="P58" i="71"/>
  <c r="J58" i="71"/>
  <c r="G58" i="71"/>
  <c r="AK57" i="71"/>
  <c r="AH57" i="71"/>
  <c r="AB57" i="71"/>
  <c r="Y57" i="71"/>
  <c r="S57" i="71"/>
  <c r="P57" i="71"/>
  <c r="J57" i="71"/>
  <c r="G57" i="71"/>
  <c r="AK56" i="71"/>
  <c r="AH56" i="71"/>
  <c r="AB56" i="71"/>
  <c r="Y56" i="71"/>
  <c r="S56" i="71"/>
  <c r="P56" i="71"/>
  <c r="J56" i="71"/>
  <c r="G56" i="71"/>
  <c r="AK55" i="71"/>
  <c r="AH55" i="71"/>
  <c r="AB55" i="71"/>
  <c r="Y55" i="71"/>
  <c r="S55" i="71"/>
  <c r="P55" i="71"/>
  <c r="J55" i="71"/>
  <c r="G55" i="71"/>
  <c r="AK39" i="71"/>
  <c r="AH39" i="71"/>
  <c r="AB39" i="71"/>
  <c r="Y39" i="71"/>
  <c r="S39" i="71"/>
  <c r="P39" i="71"/>
  <c r="J39" i="71"/>
  <c r="G39" i="71"/>
  <c r="AK38" i="71"/>
  <c r="AH38" i="71"/>
  <c r="AB38" i="71"/>
  <c r="Y38" i="71"/>
  <c r="S38" i="71"/>
  <c r="P38" i="71"/>
  <c r="J38" i="71"/>
  <c r="G38" i="71"/>
  <c r="AK37" i="71"/>
  <c r="AH37" i="71"/>
  <c r="AB37" i="71"/>
  <c r="Y37" i="71"/>
  <c r="S37" i="71"/>
  <c r="P37" i="71"/>
  <c r="J37" i="71"/>
  <c r="G37" i="71"/>
  <c r="AK36" i="71"/>
  <c r="AH36" i="71"/>
  <c r="AB36" i="71"/>
  <c r="Y36" i="71"/>
  <c r="S36" i="71"/>
  <c r="P36" i="71"/>
  <c r="J36" i="71"/>
  <c r="G36" i="71"/>
  <c r="AK35" i="71"/>
  <c r="AH35" i="71"/>
  <c r="AB35" i="71"/>
  <c r="Y35" i="71"/>
  <c r="S35" i="71"/>
  <c r="P35" i="71"/>
  <c r="J35" i="71"/>
  <c r="G35" i="71"/>
  <c r="AK34" i="71"/>
  <c r="AH34" i="71"/>
  <c r="AB34" i="71"/>
  <c r="Y34" i="71"/>
  <c r="S34" i="71"/>
  <c r="P34" i="71"/>
  <c r="J34" i="71"/>
  <c r="G34" i="71"/>
  <c r="AK33" i="71"/>
  <c r="AH33" i="71"/>
  <c r="AB33" i="71"/>
  <c r="Y33" i="71"/>
  <c r="S33" i="71"/>
  <c r="P33" i="71"/>
  <c r="J33" i="71"/>
  <c r="G33" i="71"/>
  <c r="G11" i="71"/>
  <c r="G12" i="71"/>
  <c r="G13" i="71"/>
  <c r="G14" i="71"/>
  <c r="G15" i="71"/>
  <c r="G16" i="71"/>
  <c r="G17" i="71"/>
  <c r="G18" i="71"/>
  <c r="P14" i="71"/>
  <c r="P15" i="71"/>
  <c r="P16" i="71"/>
  <c r="P17" i="71"/>
  <c r="P18" i="71"/>
  <c r="Y18" i="71"/>
  <c r="Y10" i="71"/>
  <c r="Y11" i="71"/>
  <c r="Y12" i="71"/>
  <c r="Y13" i="71"/>
  <c r="Y14" i="71"/>
  <c r="Y15" i="71"/>
  <c r="Y16" i="71"/>
  <c r="Y17" i="71"/>
  <c r="AH10" i="71"/>
  <c r="AH11" i="71"/>
  <c r="AH12" i="71"/>
  <c r="AH13" i="71"/>
  <c r="AH14" i="71"/>
  <c r="AH15" i="71"/>
  <c r="AH16" i="71"/>
  <c r="AH17" i="71"/>
  <c r="AH18" i="71"/>
  <c r="AK11" i="71"/>
  <c r="AK12" i="71"/>
  <c r="AK13" i="71"/>
  <c r="AK14" i="71"/>
  <c r="AK15" i="71"/>
  <c r="AK16" i="71"/>
  <c r="AK17" i="71"/>
  <c r="AK18" i="71"/>
  <c r="AB11" i="71"/>
  <c r="AB12" i="71"/>
  <c r="AD12" i="71" s="1"/>
  <c r="AB13" i="71"/>
  <c r="AB14" i="71"/>
  <c r="AC14" i="71" s="1"/>
  <c r="AB15" i="71"/>
  <c r="AB16" i="71"/>
  <c r="AD16" i="71" s="1"/>
  <c r="AB17" i="71"/>
  <c r="AB18" i="71"/>
  <c r="S11" i="71"/>
  <c r="S12" i="71"/>
  <c r="S13" i="71"/>
  <c r="S14" i="71"/>
  <c r="S15" i="71"/>
  <c r="S16" i="71"/>
  <c r="S17" i="71"/>
  <c r="S18" i="71"/>
  <c r="J11" i="71"/>
  <c r="J12" i="71"/>
  <c r="J13" i="71"/>
  <c r="J14" i="71"/>
  <c r="J15" i="71"/>
  <c r="J16" i="71"/>
  <c r="J17" i="71"/>
  <c r="J18" i="71"/>
  <c r="P13" i="71"/>
  <c r="P12" i="71"/>
  <c r="D85" i="71"/>
  <c r="E85" i="71"/>
  <c r="F85" i="71"/>
  <c r="H85" i="71"/>
  <c r="I85" i="71"/>
  <c r="M85" i="71"/>
  <c r="N85" i="71"/>
  <c r="O85" i="71"/>
  <c r="Q85" i="71"/>
  <c r="R85" i="71"/>
  <c r="V85" i="71"/>
  <c r="W85" i="71"/>
  <c r="X85" i="71"/>
  <c r="Z85" i="71"/>
  <c r="AA85" i="71"/>
  <c r="AE85" i="71"/>
  <c r="AF85" i="71"/>
  <c r="AG85" i="71"/>
  <c r="AI85" i="71"/>
  <c r="AJ85" i="71"/>
  <c r="AN85" i="71"/>
  <c r="D84" i="71"/>
  <c r="E84" i="71"/>
  <c r="F84" i="71"/>
  <c r="H84" i="71"/>
  <c r="I84" i="71"/>
  <c r="M84" i="71"/>
  <c r="N84" i="71"/>
  <c r="O84" i="71"/>
  <c r="Q84" i="71"/>
  <c r="R84" i="71"/>
  <c r="V84" i="71"/>
  <c r="W84" i="71"/>
  <c r="X84" i="71"/>
  <c r="Z84" i="71"/>
  <c r="AA84" i="71"/>
  <c r="AE84" i="71"/>
  <c r="AF84" i="71"/>
  <c r="AG84" i="71"/>
  <c r="AI84" i="71"/>
  <c r="AJ84" i="71"/>
  <c r="AN84" i="71"/>
  <c r="D64" i="71"/>
  <c r="E64" i="71"/>
  <c r="F64" i="71"/>
  <c r="H64" i="71"/>
  <c r="I64" i="71"/>
  <c r="M64" i="71"/>
  <c r="N64" i="71"/>
  <c r="O64" i="71"/>
  <c r="Q64" i="71"/>
  <c r="R64" i="71"/>
  <c r="W64" i="71"/>
  <c r="X64" i="71"/>
  <c r="Z64" i="71"/>
  <c r="AA64" i="71"/>
  <c r="AE64" i="71"/>
  <c r="AF64" i="71"/>
  <c r="AG64" i="71"/>
  <c r="AI64" i="71"/>
  <c r="AJ64" i="71"/>
  <c r="AN64" i="71"/>
  <c r="D63" i="71"/>
  <c r="E63" i="71"/>
  <c r="F63" i="71"/>
  <c r="H63" i="71"/>
  <c r="I63" i="71"/>
  <c r="M63" i="71"/>
  <c r="N63" i="71"/>
  <c r="O63" i="71"/>
  <c r="Q63" i="71"/>
  <c r="R63" i="71"/>
  <c r="W63" i="71"/>
  <c r="X63" i="71"/>
  <c r="Z63" i="71"/>
  <c r="AA63" i="71"/>
  <c r="AE63" i="71"/>
  <c r="AF63" i="71"/>
  <c r="AG63" i="71"/>
  <c r="AI63" i="71"/>
  <c r="AJ63" i="71"/>
  <c r="AN63" i="71"/>
  <c r="D42" i="71"/>
  <c r="E42" i="71"/>
  <c r="F42" i="71"/>
  <c r="H42" i="71"/>
  <c r="I42" i="71"/>
  <c r="M42" i="71"/>
  <c r="N42" i="71"/>
  <c r="O42" i="71"/>
  <c r="Q42" i="71"/>
  <c r="R42" i="71"/>
  <c r="V42" i="71"/>
  <c r="W42" i="71"/>
  <c r="X42" i="71"/>
  <c r="Z42" i="71"/>
  <c r="AA42" i="71"/>
  <c r="AE42" i="71"/>
  <c r="AF42" i="71"/>
  <c r="AG42" i="71"/>
  <c r="AI42" i="71"/>
  <c r="AJ42" i="71"/>
  <c r="AN42" i="71"/>
  <c r="D41" i="71"/>
  <c r="E41" i="71"/>
  <c r="F41" i="71"/>
  <c r="H41" i="71"/>
  <c r="I41" i="71"/>
  <c r="M41" i="71"/>
  <c r="N41" i="71"/>
  <c r="O41" i="71"/>
  <c r="Q41" i="71"/>
  <c r="R41" i="71"/>
  <c r="V41" i="71"/>
  <c r="W41" i="71"/>
  <c r="X41" i="71"/>
  <c r="Z41" i="71"/>
  <c r="AA41" i="71"/>
  <c r="AE41" i="71"/>
  <c r="AF41" i="71"/>
  <c r="AG41" i="71"/>
  <c r="AI41" i="71"/>
  <c r="AJ41" i="71"/>
  <c r="AN41" i="71"/>
  <c r="E21" i="71"/>
  <c r="F21" i="71"/>
  <c r="H21" i="71"/>
  <c r="I21" i="71"/>
  <c r="M21" i="71"/>
  <c r="O21" i="71"/>
  <c r="Q21" i="71"/>
  <c r="R21" i="71"/>
  <c r="V21" i="71"/>
  <c r="W21" i="71"/>
  <c r="X21" i="71"/>
  <c r="Z21" i="71"/>
  <c r="AA21" i="71"/>
  <c r="AE21" i="71"/>
  <c r="AF21" i="71"/>
  <c r="AG21" i="71"/>
  <c r="AI21" i="71"/>
  <c r="AJ21" i="71"/>
  <c r="AN21" i="71"/>
  <c r="AN20" i="71"/>
  <c r="E20" i="71"/>
  <c r="F20" i="71"/>
  <c r="H20" i="71"/>
  <c r="I20" i="71"/>
  <c r="M20" i="71"/>
  <c r="N20" i="71"/>
  <c r="O20" i="71"/>
  <c r="Q20" i="71"/>
  <c r="R20" i="71"/>
  <c r="V20" i="71"/>
  <c r="W20" i="71"/>
  <c r="X20" i="71"/>
  <c r="Z20" i="71"/>
  <c r="AA20" i="71"/>
  <c r="AE20" i="71"/>
  <c r="AF20" i="71"/>
  <c r="AG20" i="71"/>
  <c r="AI20" i="71"/>
  <c r="AJ20" i="71"/>
  <c r="AP73" i="68"/>
  <c r="AP74" i="68"/>
  <c r="AP76" i="68"/>
  <c r="AP77" i="68"/>
  <c r="AP78" i="68"/>
  <c r="AP79" i="68"/>
  <c r="AO73" i="68"/>
  <c r="AO74" i="68"/>
  <c r="AO76" i="68"/>
  <c r="AO77" i="68"/>
  <c r="AO78" i="68"/>
  <c r="AO79" i="68"/>
  <c r="AM76" i="68"/>
  <c r="AN73" i="68"/>
  <c r="AN74" i="68"/>
  <c r="AN76" i="68"/>
  <c r="AN77" i="68"/>
  <c r="AN78" i="68"/>
  <c r="AN79" i="68"/>
  <c r="AM73" i="68"/>
  <c r="AM74" i="68"/>
  <c r="AM77" i="68"/>
  <c r="AM78" i="68"/>
  <c r="AM79" i="68"/>
  <c r="AF73" i="68"/>
  <c r="AF74" i="68"/>
  <c r="AF76" i="68"/>
  <c r="AF77" i="68"/>
  <c r="AF78" i="68"/>
  <c r="AF79" i="68"/>
  <c r="AE73" i="68"/>
  <c r="AE74" i="68"/>
  <c r="AE76" i="68"/>
  <c r="AE77" i="68"/>
  <c r="AE78" i="68"/>
  <c r="AE79" i="68"/>
  <c r="AC76" i="68"/>
  <c r="AD73" i="68"/>
  <c r="AD74" i="68"/>
  <c r="AD76" i="68"/>
  <c r="AD77" i="68"/>
  <c r="AD78" i="68"/>
  <c r="AD79" i="68"/>
  <c r="AC73" i="68"/>
  <c r="AC74" i="68"/>
  <c r="AC77" i="68"/>
  <c r="AC78" i="68"/>
  <c r="AC79" i="68"/>
  <c r="V73" i="68"/>
  <c r="V74" i="68"/>
  <c r="V76" i="68"/>
  <c r="V77" i="68"/>
  <c r="V78" i="68"/>
  <c r="V79" i="68"/>
  <c r="U73" i="68"/>
  <c r="U74" i="68"/>
  <c r="U76" i="68"/>
  <c r="U77" i="68"/>
  <c r="U78" i="68"/>
  <c r="U79" i="68"/>
  <c r="T73" i="68"/>
  <c r="T74" i="68"/>
  <c r="T76" i="68"/>
  <c r="T77" i="68"/>
  <c r="T78" i="68"/>
  <c r="T79" i="68"/>
  <c r="S73" i="68"/>
  <c r="S74" i="68"/>
  <c r="S76" i="68"/>
  <c r="S77" i="68"/>
  <c r="S78" i="68"/>
  <c r="S79" i="68"/>
  <c r="L73" i="68"/>
  <c r="L74" i="68"/>
  <c r="L76" i="68"/>
  <c r="L77" i="68"/>
  <c r="L78" i="68"/>
  <c r="L79" i="68"/>
  <c r="K73" i="68"/>
  <c r="K74" i="68"/>
  <c r="K76" i="68"/>
  <c r="K77" i="68"/>
  <c r="K78" i="68"/>
  <c r="K79" i="68"/>
  <c r="J73" i="68"/>
  <c r="J74" i="68"/>
  <c r="J76" i="68"/>
  <c r="J77" i="68"/>
  <c r="J78" i="68"/>
  <c r="J79" i="68"/>
  <c r="I79" i="68"/>
  <c r="I73" i="68"/>
  <c r="I74" i="68"/>
  <c r="I76" i="68"/>
  <c r="I77" i="68"/>
  <c r="I78" i="68"/>
  <c r="F82" i="68"/>
  <c r="G82" i="68"/>
  <c r="H82" i="68"/>
  <c r="M82" i="68"/>
  <c r="N82" i="68"/>
  <c r="O82" i="68"/>
  <c r="P82" i="68"/>
  <c r="Q82" i="68"/>
  <c r="R82" i="68"/>
  <c r="W82" i="68"/>
  <c r="X82" i="68"/>
  <c r="Y82" i="68"/>
  <c r="Z82" i="68"/>
  <c r="AA82" i="68"/>
  <c r="AB82" i="68"/>
  <c r="AG82" i="68"/>
  <c r="AH82" i="68"/>
  <c r="AI82" i="68"/>
  <c r="AJ82" i="68"/>
  <c r="AK82" i="68"/>
  <c r="AL82" i="68"/>
  <c r="E82" i="68"/>
  <c r="D82" i="68"/>
  <c r="F81" i="68"/>
  <c r="G81" i="68"/>
  <c r="H81" i="68"/>
  <c r="M81" i="68"/>
  <c r="N81" i="68"/>
  <c r="O81" i="68"/>
  <c r="P81" i="68"/>
  <c r="Q81" i="68"/>
  <c r="R81" i="68"/>
  <c r="W81" i="68"/>
  <c r="X81" i="68"/>
  <c r="Y81" i="68"/>
  <c r="Z81" i="68"/>
  <c r="AA81" i="68"/>
  <c r="AB81" i="68"/>
  <c r="AG81" i="68"/>
  <c r="AH81" i="68"/>
  <c r="AI81" i="68"/>
  <c r="AJ81" i="68"/>
  <c r="AK81" i="68"/>
  <c r="AL81" i="68"/>
  <c r="E81" i="68"/>
  <c r="D81" i="68"/>
  <c r="AC52" i="68"/>
  <c r="AC53" i="68"/>
  <c r="AC55" i="68"/>
  <c r="AC56" i="68"/>
  <c r="AC57" i="68"/>
  <c r="AC58" i="68"/>
  <c r="AD52" i="68"/>
  <c r="AD53" i="68"/>
  <c r="AD55" i="68"/>
  <c r="AD56" i="68"/>
  <c r="AD57" i="68"/>
  <c r="AD58" i="68"/>
  <c r="AE52" i="68"/>
  <c r="AE53" i="68"/>
  <c r="AE55" i="68"/>
  <c r="AE56" i="68"/>
  <c r="AE57" i="68"/>
  <c r="AE58" i="68"/>
  <c r="AF52" i="68"/>
  <c r="AF53" i="68"/>
  <c r="AF55" i="68"/>
  <c r="AF56" i="68"/>
  <c r="AF57" i="68"/>
  <c r="AF58" i="68"/>
  <c r="AN52" i="68"/>
  <c r="AN53" i="68"/>
  <c r="AN55" i="68"/>
  <c r="AN56" i="68"/>
  <c r="AN57" i="68"/>
  <c r="AN58" i="68"/>
  <c r="AM52" i="68"/>
  <c r="AM53" i="68"/>
  <c r="AM55" i="68"/>
  <c r="AM56" i="68"/>
  <c r="AM57" i="68"/>
  <c r="AM58" i="68"/>
  <c r="AO52" i="68"/>
  <c r="AO53" i="68"/>
  <c r="AO55" i="68"/>
  <c r="AO56" i="68"/>
  <c r="AO57" i="68"/>
  <c r="AO58" i="68"/>
  <c r="AP52" i="68"/>
  <c r="AP53" i="68"/>
  <c r="AP55" i="68"/>
  <c r="AP56" i="68"/>
  <c r="AP57" i="68"/>
  <c r="AP58" i="68"/>
  <c r="V52" i="68"/>
  <c r="V53" i="68"/>
  <c r="V55" i="68"/>
  <c r="V56" i="68"/>
  <c r="V57" i="68"/>
  <c r="V58" i="68"/>
  <c r="U52" i="68"/>
  <c r="U53" i="68"/>
  <c r="U55" i="68"/>
  <c r="U56" i="68"/>
  <c r="U57" i="68"/>
  <c r="U58" i="68"/>
  <c r="T52" i="68"/>
  <c r="T53" i="68"/>
  <c r="T55" i="68"/>
  <c r="T56" i="68"/>
  <c r="T57" i="68"/>
  <c r="T58" i="68"/>
  <c r="S58" i="68"/>
  <c r="S53" i="68"/>
  <c r="S52" i="68"/>
  <c r="S55" i="68"/>
  <c r="S56" i="68"/>
  <c r="S57" i="68"/>
  <c r="I56" i="68"/>
  <c r="I52" i="68"/>
  <c r="I53" i="68"/>
  <c r="I55" i="68"/>
  <c r="I57" i="68"/>
  <c r="I58" i="68"/>
  <c r="L52" i="68"/>
  <c r="L53" i="68"/>
  <c r="L55" i="68"/>
  <c r="L56" i="68"/>
  <c r="L57" i="68"/>
  <c r="L58" i="68"/>
  <c r="K52" i="68"/>
  <c r="K53" i="68"/>
  <c r="K55" i="68"/>
  <c r="K56" i="68"/>
  <c r="K57" i="68"/>
  <c r="K58" i="68"/>
  <c r="J52" i="68"/>
  <c r="J53" i="68"/>
  <c r="J55" i="68"/>
  <c r="J56" i="68"/>
  <c r="J57" i="68"/>
  <c r="J58" i="68"/>
  <c r="F61" i="68"/>
  <c r="G61" i="68"/>
  <c r="H61" i="68"/>
  <c r="M61" i="68"/>
  <c r="N61" i="68"/>
  <c r="O61" i="68"/>
  <c r="P61" i="68"/>
  <c r="Q61" i="68"/>
  <c r="R61" i="68"/>
  <c r="W61" i="68"/>
  <c r="X61" i="68"/>
  <c r="Y61" i="68"/>
  <c r="Z61" i="68"/>
  <c r="AA61" i="68"/>
  <c r="AB61" i="68"/>
  <c r="AG61" i="68"/>
  <c r="AH61" i="68"/>
  <c r="AI61" i="68"/>
  <c r="AJ61" i="68"/>
  <c r="AK61" i="68"/>
  <c r="AL61" i="68"/>
  <c r="E61" i="68"/>
  <c r="D61" i="68"/>
  <c r="F60" i="68"/>
  <c r="G60" i="68"/>
  <c r="H60" i="68"/>
  <c r="M60" i="68"/>
  <c r="N60" i="68"/>
  <c r="O60" i="68"/>
  <c r="P60" i="68"/>
  <c r="Q60" i="68"/>
  <c r="R60" i="68"/>
  <c r="W60" i="68"/>
  <c r="X60" i="68"/>
  <c r="Y60" i="68"/>
  <c r="Z60" i="68"/>
  <c r="AA60" i="68"/>
  <c r="AB60" i="68"/>
  <c r="AG60" i="68"/>
  <c r="AH60" i="68"/>
  <c r="AI60" i="68"/>
  <c r="AJ60" i="68"/>
  <c r="AK60" i="68"/>
  <c r="AL60" i="68"/>
  <c r="E60" i="68"/>
  <c r="D60" i="68"/>
  <c r="AP32" i="68"/>
  <c r="AP33" i="68"/>
  <c r="AP35" i="68"/>
  <c r="AP36" i="68"/>
  <c r="AP37" i="68"/>
  <c r="AP38" i="68"/>
  <c r="AO32" i="68"/>
  <c r="AO33" i="68"/>
  <c r="AO35" i="68"/>
  <c r="AO36" i="68"/>
  <c r="AO37" i="68"/>
  <c r="AO38" i="68"/>
  <c r="AN32" i="68"/>
  <c r="AN33" i="68"/>
  <c r="AN35" i="68"/>
  <c r="AN36" i="68"/>
  <c r="AN37" i="68"/>
  <c r="AN38" i="68"/>
  <c r="AM32" i="68"/>
  <c r="AM33" i="68"/>
  <c r="AM35" i="68"/>
  <c r="AM36" i="68"/>
  <c r="AM37" i="68"/>
  <c r="AM38" i="68"/>
  <c r="AF32" i="68"/>
  <c r="AF33" i="68"/>
  <c r="AF35" i="68"/>
  <c r="AF36" i="68"/>
  <c r="AF37" i="68"/>
  <c r="AF38" i="68"/>
  <c r="AE32" i="68"/>
  <c r="AE33" i="68"/>
  <c r="AE35" i="68"/>
  <c r="AE36" i="68"/>
  <c r="AE37" i="68"/>
  <c r="AE38" i="68"/>
  <c r="AD32" i="68"/>
  <c r="AD33" i="68"/>
  <c r="AD35" i="68"/>
  <c r="AD36" i="68"/>
  <c r="AD37" i="68"/>
  <c r="AD38" i="68"/>
  <c r="AC32" i="68"/>
  <c r="AC33" i="68"/>
  <c r="AC35" i="68"/>
  <c r="AC36" i="68"/>
  <c r="AC37" i="68"/>
  <c r="AC38" i="68"/>
  <c r="V32" i="68"/>
  <c r="V33" i="68"/>
  <c r="V35" i="68"/>
  <c r="V36" i="68"/>
  <c r="V37" i="68"/>
  <c r="V38" i="68"/>
  <c r="U32" i="68"/>
  <c r="U33" i="68"/>
  <c r="U35" i="68"/>
  <c r="U36" i="68"/>
  <c r="U37" i="68"/>
  <c r="U38" i="68"/>
  <c r="T32" i="68"/>
  <c r="T33" i="68"/>
  <c r="T35" i="68"/>
  <c r="T36" i="68"/>
  <c r="T37" i="68"/>
  <c r="T38" i="68"/>
  <c r="S32" i="68"/>
  <c r="S33" i="68"/>
  <c r="S35" i="68"/>
  <c r="S36" i="68"/>
  <c r="S37" i="68"/>
  <c r="S38" i="68"/>
  <c r="L32" i="68"/>
  <c r="L33" i="68"/>
  <c r="L35" i="68"/>
  <c r="L36" i="68"/>
  <c r="L37" i="68"/>
  <c r="L38" i="68"/>
  <c r="K32" i="68"/>
  <c r="K33" i="68"/>
  <c r="K35" i="68"/>
  <c r="K36" i="68"/>
  <c r="K37" i="68"/>
  <c r="K38" i="68"/>
  <c r="J32" i="68"/>
  <c r="J33" i="68"/>
  <c r="J35" i="68"/>
  <c r="J36" i="68"/>
  <c r="J37" i="68"/>
  <c r="J38" i="68"/>
  <c r="I32" i="68"/>
  <c r="I33" i="68"/>
  <c r="I35" i="68"/>
  <c r="I36" i="68"/>
  <c r="I37" i="68"/>
  <c r="I38" i="68"/>
  <c r="F41" i="68"/>
  <c r="G41" i="68"/>
  <c r="H41" i="68"/>
  <c r="M41" i="68"/>
  <c r="N41" i="68"/>
  <c r="O41" i="68"/>
  <c r="P41" i="68"/>
  <c r="Q41" i="68"/>
  <c r="R41" i="68"/>
  <c r="W41" i="68"/>
  <c r="X41" i="68"/>
  <c r="Y41" i="68"/>
  <c r="Z41" i="68"/>
  <c r="AA41" i="68"/>
  <c r="AB41" i="68"/>
  <c r="AG41" i="68"/>
  <c r="AH41" i="68"/>
  <c r="AI41" i="68"/>
  <c r="AJ41" i="68"/>
  <c r="AK41" i="68"/>
  <c r="AL41" i="68"/>
  <c r="E41" i="68"/>
  <c r="D41" i="68"/>
  <c r="F40" i="68"/>
  <c r="G40" i="68"/>
  <c r="H40" i="68"/>
  <c r="M40" i="68"/>
  <c r="N40" i="68"/>
  <c r="O40" i="68"/>
  <c r="P40" i="68"/>
  <c r="Q40" i="68"/>
  <c r="R40" i="68"/>
  <c r="W40" i="68"/>
  <c r="X40" i="68"/>
  <c r="Y40" i="68"/>
  <c r="Z40" i="68"/>
  <c r="AA40" i="68"/>
  <c r="AB40" i="68"/>
  <c r="AG40" i="68"/>
  <c r="AH40" i="68"/>
  <c r="AI40" i="68"/>
  <c r="AJ40" i="68"/>
  <c r="AK40" i="68"/>
  <c r="AL40" i="68"/>
  <c r="E40" i="68"/>
  <c r="D40" i="68"/>
  <c r="AP11" i="68"/>
  <c r="AP12" i="68"/>
  <c r="AP14" i="68"/>
  <c r="AP15" i="68"/>
  <c r="AP16" i="68"/>
  <c r="AP17" i="68"/>
  <c r="AO11" i="68"/>
  <c r="AO12" i="68"/>
  <c r="AO14" i="68"/>
  <c r="AO15" i="68"/>
  <c r="AO16" i="68"/>
  <c r="AO17" i="68"/>
  <c r="AN11" i="68"/>
  <c r="AN12" i="68"/>
  <c r="AN14" i="68"/>
  <c r="AN15" i="68"/>
  <c r="AN16" i="68"/>
  <c r="AN17" i="68"/>
  <c r="AM11" i="68"/>
  <c r="AM12" i="68"/>
  <c r="AM14" i="68"/>
  <c r="AM15" i="68"/>
  <c r="AM16" i="68"/>
  <c r="AM17" i="68"/>
  <c r="AF11" i="68"/>
  <c r="AF12" i="68"/>
  <c r="AF14" i="68"/>
  <c r="AF15" i="68"/>
  <c r="AF16" i="68"/>
  <c r="AF17" i="68"/>
  <c r="AE11" i="68"/>
  <c r="AE12" i="68"/>
  <c r="AE14" i="68"/>
  <c r="AE15" i="68"/>
  <c r="AE16" i="68"/>
  <c r="AE17" i="68"/>
  <c r="AD11" i="68"/>
  <c r="AD12" i="68"/>
  <c r="AD14" i="68"/>
  <c r="AD15" i="68"/>
  <c r="AD16" i="68"/>
  <c r="AD17" i="68"/>
  <c r="AC11" i="68"/>
  <c r="AC12" i="68"/>
  <c r="AC14" i="68"/>
  <c r="AC15" i="68"/>
  <c r="AC16" i="68"/>
  <c r="AC17" i="68"/>
  <c r="V11" i="68"/>
  <c r="V12" i="68"/>
  <c r="V14" i="68"/>
  <c r="V15" i="68"/>
  <c r="V16" i="68"/>
  <c r="V17" i="68"/>
  <c r="U11" i="68"/>
  <c r="U12" i="68"/>
  <c r="U14" i="68"/>
  <c r="U15" i="68"/>
  <c r="U16" i="68"/>
  <c r="U17" i="68"/>
  <c r="T11" i="68"/>
  <c r="T12" i="68"/>
  <c r="T14" i="68"/>
  <c r="T15" i="68"/>
  <c r="T16" i="68"/>
  <c r="T17" i="68"/>
  <c r="S11" i="68"/>
  <c r="S12" i="68"/>
  <c r="S14" i="68"/>
  <c r="S15" i="68"/>
  <c r="S16" i="68"/>
  <c r="S17" i="68"/>
  <c r="L11" i="68"/>
  <c r="L12" i="68"/>
  <c r="L14" i="68"/>
  <c r="L15" i="68"/>
  <c r="L16" i="68"/>
  <c r="L17" i="68"/>
  <c r="K11" i="68"/>
  <c r="K12" i="68"/>
  <c r="K14" i="68"/>
  <c r="K15" i="68"/>
  <c r="K16" i="68"/>
  <c r="K17" i="68"/>
  <c r="J11" i="68"/>
  <c r="J12" i="68"/>
  <c r="J14" i="68"/>
  <c r="J15" i="68"/>
  <c r="J16" i="68"/>
  <c r="J17" i="68"/>
  <c r="I11" i="68"/>
  <c r="I12" i="68"/>
  <c r="I14" i="68"/>
  <c r="I15" i="68"/>
  <c r="I16" i="68"/>
  <c r="I17" i="68"/>
  <c r="F20" i="68"/>
  <c r="G20" i="68"/>
  <c r="H20" i="68"/>
  <c r="M20" i="68"/>
  <c r="N20" i="68"/>
  <c r="O20" i="68"/>
  <c r="P20" i="68"/>
  <c r="Q20" i="68"/>
  <c r="R20" i="68"/>
  <c r="W20" i="68"/>
  <c r="X20" i="68"/>
  <c r="Y20" i="68"/>
  <c r="Z20" i="68"/>
  <c r="AA20" i="68"/>
  <c r="AB20" i="68"/>
  <c r="AG20" i="68"/>
  <c r="AH20" i="68"/>
  <c r="AI20" i="68"/>
  <c r="AJ20" i="68"/>
  <c r="AK20" i="68"/>
  <c r="AL20" i="68"/>
  <c r="E20" i="68"/>
  <c r="D20" i="68"/>
  <c r="F19" i="68"/>
  <c r="G19" i="68"/>
  <c r="H19" i="68"/>
  <c r="M19" i="68"/>
  <c r="N19" i="68"/>
  <c r="O19" i="68"/>
  <c r="P19" i="68"/>
  <c r="Q19" i="68"/>
  <c r="R19" i="68"/>
  <c r="W19" i="68"/>
  <c r="X19" i="68"/>
  <c r="Y19" i="68"/>
  <c r="Z19" i="68"/>
  <c r="AA19" i="68"/>
  <c r="AB19" i="68"/>
  <c r="AG19" i="68"/>
  <c r="AH19" i="68"/>
  <c r="AI19" i="68"/>
  <c r="AJ19" i="68"/>
  <c r="AK19" i="68"/>
  <c r="AL19" i="68"/>
  <c r="E19" i="68"/>
  <c r="D19" i="68"/>
  <c r="AP72" i="66"/>
  <c r="AP73" i="66"/>
  <c r="AP75" i="66"/>
  <c r="AP76" i="66"/>
  <c r="AP77" i="66"/>
  <c r="AP78" i="66"/>
  <c r="AO72" i="66"/>
  <c r="AO73" i="66"/>
  <c r="AO75" i="66"/>
  <c r="AO76" i="66"/>
  <c r="AO77" i="66"/>
  <c r="AO78" i="66"/>
  <c r="AN72" i="66"/>
  <c r="AN73" i="66"/>
  <c r="AN75" i="66"/>
  <c r="AN76" i="66"/>
  <c r="AN77" i="66"/>
  <c r="AN78" i="66"/>
  <c r="AM72" i="66"/>
  <c r="AM73" i="66"/>
  <c r="AM75" i="66"/>
  <c r="AM76" i="66"/>
  <c r="AM77" i="66"/>
  <c r="AM78" i="66"/>
  <c r="AF72" i="66"/>
  <c r="AF73" i="66"/>
  <c r="AF75" i="66"/>
  <c r="AF76" i="66"/>
  <c r="AF77" i="66"/>
  <c r="AF78" i="66"/>
  <c r="AE72" i="66"/>
  <c r="AE73" i="66"/>
  <c r="AE75" i="66"/>
  <c r="AE76" i="66"/>
  <c r="AE77" i="66"/>
  <c r="AE78" i="66"/>
  <c r="AD72" i="66"/>
  <c r="AD73" i="66"/>
  <c r="AD75" i="66"/>
  <c r="AD76" i="66"/>
  <c r="AD77" i="66"/>
  <c r="AD78" i="66"/>
  <c r="AC72" i="66"/>
  <c r="AC73" i="66"/>
  <c r="AC75" i="66"/>
  <c r="AC76" i="66"/>
  <c r="AC77" i="66"/>
  <c r="AC78" i="66"/>
  <c r="V72" i="66"/>
  <c r="V73" i="66"/>
  <c r="V75" i="66"/>
  <c r="V76" i="66"/>
  <c r="V77" i="66"/>
  <c r="V78" i="66"/>
  <c r="U72" i="66"/>
  <c r="U73" i="66"/>
  <c r="U75" i="66"/>
  <c r="U76" i="66"/>
  <c r="U77" i="66"/>
  <c r="U78" i="66"/>
  <c r="T72" i="66"/>
  <c r="T73" i="66"/>
  <c r="T75" i="66"/>
  <c r="T76" i="66"/>
  <c r="T77" i="66"/>
  <c r="T78" i="66"/>
  <c r="S72" i="66"/>
  <c r="S73" i="66"/>
  <c r="S75" i="66"/>
  <c r="S76" i="66"/>
  <c r="S77" i="66"/>
  <c r="S78" i="66"/>
  <c r="L72" i="66"/>
  <c r="L73" i="66"/>
  <c r="L75" i="66"/>
  <c r="L76" i="66"/>
  <c r="L77" i="66"/>
  <c r="L78" i="66"/>
  <c r="K72" i="66"/>
  <c r="K73" i="66"/>
  <c r="K75" i="66"/>
  <c r="K76" i="66"/>
  <c r="K77" i="66"/>
  <c r="K78" i="66"/>
  <c r="J72" i="66"/>
  <c r="J73" i="66"/>
  <c r="J75" i="66"/>
  <c r="J76" i="66"/>
  <c r="J77" i="66"/>
  <c r="J78" i="66"/>
  <c r="I72" i="66"/>
  <c r="I73" i="66"/>
  <c r="I75" i="66"/>
  <c r="I76" i="66"/>
  <c r="I77" i="66"/>
  <c r="I78" i="66"/>
  <c r="F81" i="66"/>
  <c r="G81" i="66"/>
  <c r="H81" i="66"/>
  <c r="M81" i="66"/>
  <c r="N81" i="66"/>
  <c r="O81" i="66"/>
  <c r="P81" i="66"/>
  <c r="Q81" i="66"/>
  <c r="R81" i="66"/>
  <c r="W81" i="66"/>
  <c r="X81" i="66"/>
  <c r="Y81" i="66"/>
  <c r="Z81" i="66"/>
  <c r="AA81" i="66"/>
  <c r="AB81" i="66"/>
  <c r="AG81" i="66"/>
  <c r="AH81" i="66"/>
  <c r="AI81" i="66"/>
  <c r="AJ81" i="66"/>
  <c r="AK81" i="66"/>
  <c r="AL81" i="66"/>
  <c r="E81" i="66"/>
  <c r="D81" i="66"/>
  <c r="F80" i="66"/>
  <c r="G80" i="66"/>
  <c r="H80" i="66"/>
  <c r="M80" i="66"/>
  <c r="N80" i="66"/>
  <c r="O80" i="66"/>
  <c r="P80" i="66"/>
  <c r="Q80" i="66"/>
  <c r="R80" i="66"/>
  <c r="W80" i="66"/>
  <c r="X80" i="66"/>
  <c r="Y80" i="66"/>
  <c r="Z80" i="66"/>
  <c r="AA80" i="66"/>
  <c r="AB80" i="66"/>
  <c r="AG80" i="66"/>
  <c r="AH80" i="66"/>
  <c r="AI80" i="66"/>
  <c r="AJ80" i="66"/>
  <c r="AK80" i="66"/>
  <c r="AL80" i="66"/>
  <c r="E80" i="66"/>
  <c r="D80" i="66"/>
  <c r="AP51" i="66"/>
  <c r="AP52" i="66"/>
  <c r="AP54" i="66"/>
  <c r="AP55" i="66"/>
  <c r="AP56" i="66"/>
  <c r="AP57" i="66"/>
  <c r="AO51" i="66"/>
  <c r="AO52" i="66"/>
  <c r="AO54" i="66"/>
  <c r="AO55" i="66"/>
  <c r="AO56" i="66"/>
  <c r="AO57" i="66"/>
  <c r="AN51" i="66"/>
  <c r="AN52" i="66"/>
  <c r="AN54" i="66"/>
  <c r="AN55" i="66"/>
  <c r="AN56" i="66"/>
  <c r="AN57" i="66"/>
  <c r="AM51" i="66"/>
  <c r="AM52" i="66"/>
  <c r="AM54" i="66"/>
  <c r="AM55" i="66"/>
  <c r="AM56" i="66"/>
  <c r="AM57" i="66"/>
  <c r="AF51" i="66"/>
  <c r="AF52" i="66"/>
  <c r="AF54" i="66"/>
  <c r="AF55" i="66"/>
  <c r="AF56" i="66"/>
  <c r="AF57" i="66"/>
  <c r="AE51" i="66"/>
  <c r="AE52" i="66"/>
  <c r="AE54" i="66"/>
  <c r="AE55" i="66"/>
  <c r="AE56" i="66"/>
  <c r="AE57" i="66"/>
  <c r="AD51" i="66"/>
  <c r="AD52" i="66"/>
  <c r="AD54" i="66"/>
  <c r="AD55" i="66"/>
  <c r="AD56" i="66"/>
  <c r="AD57" i="66"/>
  <c r="AC51" i="66"/>
  <c r="AC52" i="66"/>
  <c r="AC54" i="66"/>
  <c r="AC55" i="66"/>
  <c r="AC56" i="66"/>
  <c r="AC57" i="66"/>
  <c r="V51" i="66"/>
  <c r="V52" i="66"/>
  <c r="V54" i="66"/>
  <c r="V55" i="66"/>
  <c r="V56" i="66"/>
  <c r="V57" i="66"/>
  <c r="U51" i="66"/>
  <c r="U52" i="66"/>
  <c r="U54" i="66"/>
  <c r="U55" i="66"/>
  <c r="U56" i="66"/>
  <c r="U57" i="66"/>
  <c r="T51" i="66"/>
  <c r="T52" i="66"/>
  <c r="T54" i="66"/>
  <c r="T55" i="66"/>
  <c r="T56" i="66"/>
  <c r="T57" i="66"/>
  <c r="S52" i="66"/>
  <c r="S54" i="66"/>
  <c r="S55" i="66"/>
  <c r="S56" i="66"/>
  <c r="S57" i="66"/>
  <c r="S51" i="66"/>
  <c r="L51" i="66"/>
  <c r="L52" i="66"/>
  <c r="L54" i="66"/>
  <c r="L55" i="66"/>
  <c r="L56" i="66"/>
  <c r="L57" i="66"/>
  <c r="K51" i="66"/>
  <c r="K52" i="66"/>
  <c r="K54" i="66"/>
  <c r="K55" i="66"/>
  <c r="K56" i="66"/>
  <c r="K57" i="66"/>
  <c r="I51" i="66"/>
  <c r="I52" i="66"/>
  <c r="I54" i="66"/>
  <c r="I56" i="66"/>
  <c r="I57" i="66"/>
  <c r="J51" i="66"/>
  <c r="J52" i="66"/>
  <c r="J54" i="66"/>
  <c r="J55" i="66"/>
  <c r="J56" i="66"/>
  <c r="J57" i="66"/>
  <c r="F60" i="66"/>
  <c r="G60" i="66"/>
  <c r="H60" i="66"/>
  <c r="M60" i="66"/>
  <c r="N60" i="66"/>
  <c r="O60" i="66"/>
  <c r="P60" i="66"/>
  <c r="Q60" i="66"/>
  <c r="R60" i="66"/>
  <c r="W60" i="66"/>
  <c r="X60" i="66"/>
  <c r="Y60" i="66"/>
  <c r="Z60" i="66"/>
  <c r="AA60" i="66"/>
  <c r="AB60" i="66"/>
  <c r="AG60" i="66"/>
  <c r="AH60" i="66"/>
  <c r="AI60" i="66"/>
  <c r="AJ60" i="66"/>
  <c r="AK60" i="66"/>
  <c r="AL60" i="66"/>
  <c r="E60" i="66"/>
  <c r="D60" i="66"/>
  <c r="F59" i="66"/>
  <c r="G59" i="66"/>
  <c r="H59" i="66"/>
  <c r="M59" i="66"/>
  <c r="N59" i="66"/>
  <c r="O59" i="66"/>
  <c r="P59" i="66"/>
  <c r="Q59" i="66"/>
  <c r="R59" i="66"/>
  <c r="W59" i="66"/>
  <c r="X59" i="66"/>
  <c r="Y59" i="66"/>
  <c r="Z59" i="66"/>
  <c r="AA59" i="66"/>
  <c r="AB59" i="66"/>
  <c r="AG59" i="66"/>
  <c r="AH59" i="66"/>
  <c r="AI59" i="66"/>
  <c r="AJ59" i="66"/>
  <c r="AK59" i="66"/>
  <c r="AL59" i="66"/>
  <c r="E59" i="66"/>
  <c r="D59" i="66"/>
  <c r="S35" i="66"/>
  <c r="AP31" i="66"/>
  <c r="AP32" i="66"/>
  <c r="AP34" i="66"/>
  <c r="AP35" i="66"/>
  <c r="AP36" i="66"/>
  <c r="AP37" i="66"/>
  <c r="AO31" i="66"/>
  <c r="AO32" i="66"/>
  <c r="AO34" i="66"/>
  <c r="AO35" i="66"/>
  <c r="AO36" i="66"/>
  <c r="AO37" i="66"/>
  <c r="AN31" i="66"/>
  <c r="AN32" i="66"/>
  <c r="AN34" i="66"/>
  <c r="AN35" i="66"/>
  <c r="AN36" i="66"/>
  <c r="AN37" i="66"/>
  <c r="AM31" i="66"/>
  <c r="AM32" i="66"/>
  <c r="AM34" i="66"/>
  <c r="AM35" i="66"/>
  <c r="AM36" i="66"/>
  <c r="AM37" i="66"/>
  <c r="AF31" i="66"/>
  <c r="AF32" i="66"/>
  <c r="AF34" i="66"/>
  <c r="AF35" i="66"/>
  <c r="AF36" i="66"/>
  <c r="AF37" i="66"/>
  <c r="AE31" i="66"/>
  <c r="AE32" i="66"/>
  <c r="AE34" i="66"/>
  <c r="AE35" i="66"/>
  <c r="AE36" i="66"/>
  <c r="AE37" i="66"/>
  <c r="AD31" i="66"/>
  <c r="AD32" i="66"/>
  <c r="AD34" i="66"/>
  <c r="AD35" i="66"/>
  <c r="AD36" i="66"/>
  <c r="AD37" i="66"/>
  <c r="AC31" i="66"/>
  <c r="AC32" i="66"/>
  <c r="AC34" i="66"/>
  <c r="AC35" i="66"/>
  <c r="AC36" i="66"/>
  <c r="AC37" i="66"/>
  <c r="AD26" i="66"/>
  <c r="AE26" i="66"/>
  <c r="AF26" i="66"/>
  <c r="AD27" i="66"/>
  <c r="AE27" i="66"/>
  <c r="AF27" i="66"/>
  <c r="AD28" i="66"/>
  <c r="AE28" i="66"/>
  <c r="AF28" i="66"/>
  <c r="AD29" i="66"/>
  <c r="AE29" i="66"/>
  <c r="AF29" i="66"/>
  <c r="AD30" i="66"/>
  <c r="AE30" i="66"/>
  <c r="AF30" i="66"/>
  <c r="V31" i="66"/>
  <c r="V32" i="66"/>
  <c r="V34" i="66"/>
  <c r="V35" i="66"/>
  <c r="V36" i="66"/>
  <c r="V37" i="66"/>
  <c r="T32" i="66"/>
  <c r="T34" i="66"/>
  <c r="T35" i="66"/>
  <c r="T36" i="66"/>
  <c r="T37" i="66"/>
  <c r="U31" i="66"/>
  <c r="U32" i="66"/>
  <c r="U34" i="66"/>
  <c r="U35" i="66"/>
  <c r="U36" i="66"/>
  <c r="U37" i="66"/>
  <c r="T31" i="66"/>
  <c r="S31" i="66"/>
  <c r="S32" i="66"/>
  <c r="S34" i="66"/>
  <c r="S36" i="66"/>
  <c r="S37" i="66"/>
  <c r="L31" i="66"/>
  <c r="L32" i="66"/>
  <c r="L34" i="66"/>
  <c r="L35" i="66"/>
  <c r="L36" i="66"/>
  <c r="L37" i="66"/>
  <c r="K31" i="66"/>
  <c r="K32" i="66"/>
  <c r="K34" i="66"/>
  <c r="K35" i="66"/>
  <c r="K36" i="66"/>
  <c r="K37" i="66"/>
  <c r="J31" i="66"/>
  <c r="J32" i="66"/>
  <c r="J34" i="66"/>
  <c r="J35" i="66"/>
  <c r="J36" i="66"/>
  <c r="J37" i="66"/>
  <c r="I31" i="66"/>
  <c r="I32" i="66"/>
  <c r="I34" i="66"/>
  <c r="I35" i="66"/>
  <c r="I36" i="66"/>
  <c r="I37" i="66"/>
  <c r="M39" i="66"/>
  <c r="N39" i="66"/>
  <c r="O39" i="66"/>
  <c r="P39" i="66"/>
  <c r="Q39" i="66"/>
  <c r="R39" i="66"/>
  <c r="W39" i="66"/>
  <c r="X39" i="66"/>
  <c r="Y39" i="66"/>
  <c r="Z39" i="66"/>
  <c r="AA39" i="66"/>
  <c r="AB39" i="66"/>
  <c r="AG39" i="66"/>
  <c r="AH39" i="66"/>
  <c r="AI39" i="66"/>
  <c r="AJ39" i="66"/>
  <c r="AK39" i="66"/>
  <c r="AL39" i="66"/>
  <c r="F40" i="66"/>
  <c r="G40" i="66"/>
  <c r="H40" i="66"/>
  <c r="M40" i="66"/>
  <c r="N40" i="66"/>
  <c r="O40" i="66"/>
  <c r="P40" i="66"/>
  <c r="Q40" i="66"/>
  <c r="R40" i="66"/>
  <c r="W40" i="66"/>
  <c r="X40" i="66"/>
  <c r="Y40" i="66"/>
  <c r="Z40" i="66"/>
  <c r="AA40" i="66"/>
  <c r="AB40" i="66"/>
  <c r="AG40" i="66"/>
  <c r="AH40" i="66"/>
  <c r="AI40" i="66"/>
  <c r="AJ40" i="66"/>
  <c r="AK40" i="66"/>
  <c r="AL40" i="66"/>
  <c r="E40" i="66"/>
  <c r="D40" i="66"/>
  <c r="H39" i="66"/>
  <c r="G39" i="66"/>
  <c r="F39" i="66"/>
  <c r="E39" i="66"/>
  <c r="D39" i="66"/>
  <c r="AN14" i="66"/>
  <c r="AP11" i="66"/>
  <c r="AP12" i="66"/>
  <c r="AP14" i="66"/>
  <c r="AP15" i="66"/>
  <c r="AP16" i="66"/>
  <c r="AP17" i="66"/>
  <c r="AO11" i="66"/>
  <c r="AO12" i="66"/>
  <c r="AO14" i="66"/>
  <c r="AO15" i="66"/>
  <c r="AO16" i="66"/>
  <c r="AO17" i="66"/>
  <c r="AN11" i="66"/>
  <c r="AN12" i="66"/>
  <c r="AN15" i="66"/>
  <c r="AN16" i="66"/>
  <c r="AN17" i="66"/>
  <c r="AM11" i="66"/>
  <c r="AM12" i="66"/>
  <c r="AM14" i="66"/>
  <c r="AM15" i="66"/>
  <c r="AM16" i="66"/>
  <c r="AM17" i="66"/>
  <c r="AF11" i="66"/>
  <c r="AF12" i="66"/>
  <c r="AF14" i="66"/>
  <c r="AF15" i="66"/>
  <c r="AF16" i="66"/>
  <c r="AF17" i="66"/>
  <c r="AE11" i="66"/>
  <c r="AE12" i="66"/>
  <c r="AE14" i="66"/>
  <c r="AE15" i="66"/>
  <c r="AE16" i="66"/>
  <c r="AE17" i="66"/>
  <c r="AD11" i="66"/>
  <c r="AD12" i="66"/>
  <c r="AD14" i="66"/>
  <c r="AD15" i="66"/>
  <c r="AD16" i="66"/>
  <c r="AD17" i="66"/>
  <c r="AC11" i="66"/>
  <c r="AC12" i="66"/>
  <c r="AC14" i="66"/>
  <c r="AC15" i="66"/>
  <c r="AC16" i="66"/>
  <c r="AC17" i="66"/>
  <c r="V11" i="66"/>
  <c r="V12" i="66"/>
  <c r="V14" i="66"/>
  <c r="V15" i="66"/>
  <c r="V16" i="66"/>
  <c r="V17" i="66"/>
  <c r="U11" i="66"/>
  <c r="U12" i="66"/>
  <c r="U14" i="66"/>
  <c r="U15" i="66"/>
  <c r="U16" i="66"/>
  <c r="U17" i="66"/>
  <c r="T11" i="66"/>
  <c r="T12" i="66"/>
  <c r="T14" i="66"/>
  <c r="T15" i="66"/>
  <c r="T16" i="66"/>
  <c r="T17" i="66"/>
  <c r="S11" i="66"/>
  <c r="S12" i="66"/>
  <c r="S14" i="66"/>
  <c r="S15" i="66"/>
  <c r="S16" i="66"/>
  <c r="S17" i="66"/>
  <c r="L11" i="66"/>
  <c r="L12" i="66"/>
  <c r="L14" i="66"/>
  <c r="L15" i="66"/>
  <c r="L16" i="66"/>
  <c r="L17" i="66"/>
  <c r="K11" i="66"/>
  <c r="K12" i="66"/>
  <c r="K14" i="66"/>
  <c r="K15" i="66"/>
  <c r="K16" i="66"/>
  <c r="K17" i="66"/>
  <c r="J11" i="66"/>
  <c r="J12" i="66"/>
  <c r="J14" i="66"/>
  <c r="J15" i="66"/>
  <c r="J16" i="66"/>
  <c r="J17" i="66"/>
  <c r="I11" i="66"/>
  <c r="I12" i="66"/>
  <c r="I14" i="66"/>
  <c r="I15" i="66"/>
  <c r="I16" i="66"/>
  <c r="I17" i="66"/>
  <c r="I10" i="66"/>
  <c r="AL6" i="92" l="1"/>
  <c r="AM14" i="71"/>
  <c r="AM12" i="71"/>
  <c r="AM18" i="71"/>
  <c r="AM16" i="71"/>
  <c r="R15" i="95" s="1"/>
  <c r="C88" i="97" s="1"/>
  <c r="N11" i="96"/>
  <c r="N11" i="95"/>
  <c r="C51" i="97" s="1"/>
  <c r="AZ39" i="92"/>
  <c r="BA39" i="92"/>
  <c r="BA56" i="92"/>
  <c r="AZ56" i="92"/>
  <c r="AL39" i="92"/>
  <c r="AK39" i="92"/>
  <c r="BA9" i="92"/>
  <c r="AZ9" i="92"/>
  <c r="AU26" i="92"/>
  <c r="AV26" i="92"/>
  <c r="AZ12" i="92"/>
  <c r="BA12" i="92"/>
  <c r="BA6" i="92"/>
  <c r="AZ6" i="92"/>
  <c r="AP27" i="92"/>
  <c r="AQ27" i="92"/>
  <c r="AQ25" i="92"/>
  <c r="AP25" i="92"/>
  <c r="AQ22" i="92"/>
  <c r="AP22" i="92"/>
  <c r="AP41" i="92"/>
  <c r="AQ41" i="92"/>
  <c r="AQ39" i="92"/>
  <c r="AP39" i="92"/>
  <c r="AQ36" i="92"/>
  <c r="AP36" i="92"/>
  <c r="AV37" i="92"/>
  <c r="AU37" i="92"/>
  <c r="AV57" i="92"/>
  <c r="AU57" i="92"/>
  <c r="AU55" i="92"/>
  <c r="AV55" i="92"/>
  <c r="AV52" i="92"/>
  <c r="AU52" i="92"/>
  <c r="AL22" i="92"/>
  <c r="AK22" i="92"/>
  <c r="AL56" i="92"/>
  <c r="AK56" i="92"/>
  <c r="AK54" i="92"/>
  <c r="AL54" i="92"/>
  <c r="AK51" i="92"/>
  <c r="AL51" i="92"/>
  <c r="AL40" i="92"/>
  <c r="AK40" i="92"/>
  <c r="AZ25" i="92"/>
  <c r="BA25" i="92"/>
  <c r="BA54" i="92"/>
  <c r="AZ54" i="92"/>
  <c r="BA51" i="92"/>
  <c r="AZ51" i="92"/>
  <c r="BA41" i="92"/>
  <c r="AZ41" i="92"/>
  <c r="AL41" i="92"/>
  <c r="AK41" i="92"/>
  <c r="BA27" i="92"/>
  <c r="AZ27" i="92"/>
  <c r="AK7" i="92"/>
  <c r="AL7" i="92"/>
  <c r="AP55" i="92"/>
  <c r="AQ55" i="92"/>
  <c r="AQ52" i="92"/>
  <c r="AP52" i="92"/>
  <c r="BA10" i="92"/>
  <c r="AZ10" i="92"/>
  <c r="AQ9" i="92"/>
  <c r="AP9" i="92"/>
  <c r="AV11" i="92"/>
  <c r="AU11" i="92"/>
  <c r="N15" i="96"/>
  <c r="N15" i="95"/>
  <c r="C87" i="97" s="1"/>
  <c r="R11" i="96"/>
  <c r="R11" i="95"/>
  <c r="C52" i="97" s="1"/>
  <c r="AK9" i="92"/>
  <c r="AL9" i="92"/>
  <c r="AL10" i="92"/>
  <c r="AK10" i="92"/>
  <c r="AV9" i="92"/>
  <c r="AU9" i="92"/>
  <c r="R17" i="96"/>
  <c r="R17" i="95"/>
  <c r="C106" i="97" s="1"/>
  <c r="R13" i="96"/>
  <c r="R13" i="95"/>
  <c r="C70" i="97" s="1"/>
  <c r="AL11" i="92"/>
  <c r="AK11" i="92"/>
  <c r="AL12" i="92"/>
  <c r="AK12" i="92"/>
  <c r="BA11" i="92"/>
  <c r="AZ11" i="92"/>
  <c r="BA40" i="92"/>
  <c r="AZ40" i="92"/>
  <c r="AZ37" i="92"/>
  <c r="BA37" i="92"/>
  <c r="AU41" i="92"/>
  <c r="AV41" i="92"/>
  <c r="AV36" i="92"/>
  <c r="AU36" i="92"/>
  <c r="BA57" i="92"/>
  <c r="AZ57" i="92"/>
  <c r="BA55" i="92"/>
  <c r="AZ55" i="92"/>
  <c r="AV51" i="92"/>
  <c r="AU51" i="92"/>
  <c r="AV25" i="92"/>
  <c r="AU25" i="92"/>
  <c r="AL37" i="92"/>
  <c r="AK37" i="92"/>
  <c r="AU27" i="92"/>
  <c r="AV27" i="92"/>
  <c r="AV22" i="92"/>
  <c r="AU22" i="92"/>
  <c r="AU24" i="92"/>
  <c r="AV24" i="92"/>
  <c r="AV7" i="92"/>
  <c r="AU7" i="92"/>
  <c r="AL21" i="92"/>
  <c r="AK21" i="92"/>
  <c r="AK26" i="92"/>
  <c r="AL26" i="92"/>
  <c r="AP7" i="92"/>
  <c r="AQ7" i="92"/>
  <c r="AV12" i="92"/>
  <c r="AU12" i="92"/>
  <c r="AQ11" i="92"/>
  <c r="AP11" i="92"/>
  <c r="R15" i="96"/>
  <c r="AZ36" i="92"/>
  <c r="BA36" i="92"/>
  <c r="AV39" i="92"/>
  <c r="AU39" i="92"/>
  <c r="AV42" i="92"/>
  <c r="AU42" i="92"/>
  <c r="AK27" i="92"/>
  <c r="AL27" i="92"/>
  <c r="AZ21" i="92"/>
  <c r="BA21" i="92"/>
  <c r="AL24" i="92"/>
  <c r="AK24" i="92"/>
  <c r="BA22" i="92"/>
  <c r="AZ22" i="92"/>
  <c r="AQ10" i="92"/>
  <c r="AP10" i="92"/>
  <c r="BA7" i="92"/>
  <c r="AZ7" i="92"/>
  <c r="AP26" i="92"/>
  <c r="AQ26" i="92"/>
  <c r="AQ24" i="92"/>
  <c r="AP24" i="92"/>
  <c r="AQ21" i="92"/>
  <c r="AP21" i="92"/>
  <c r="AQ40" i="92"/>
  <c r="AP40" i="92"/>
  <c r="AQ37" i="92"/>
  <c r="AP37" i="92"/>
  <c r="AU40" i="92"/>
  <c r="AV40" i="92"/>
  <c r="AU56" i="92"/>
  <c r="AV56" i="92"/>
  <c r="AU54" i="92"/>
  <c r="AV54" i="92"/>
  <c r="BA26" i="92"/>
  <c r="AZ26" i="92"/>
  <c r="AL57" i="92"/>
  <c r="AK57" i="92"/>
  <c r="AK55" i="92"/>
  <c r="AL55" i="92"/>
  <c r="AL52" i="92"/>
  <c r="AK52" i="92"/>
  <c r="AL42" i="92"/>
  <c r="AK42" i="92"/>
  <c r="AK25" i="92"/>
  <c r="AL25" i="92"/>
  <c r="AZ52" i="92"/>
  <c r="BA52" i="92"/>
  <c r="BA42" i="92"/>
  <c r="AZ42" i="92"/>
  <c r="AV21" i="92"/>
  <c r="AU21" i="92"/>
  <c r="AK36" i="92"/>
  <c r="AL36" i="92"/>
  <c r="AU6" i="92"/>
  <c r="AV6" i="92"/>
  <c r="AQ57" i="92"/>
  <c r="AP57" i="92"/>
  <c r="BA24" i="92"/>
  <c r="AZ24" i="92"/>
  <c r="AQ56" i="92"/>
  <c r="AP56" i="92"/>
  <c r="AP54" i="92"/>
  <c r="AQ54" i="92"/>
  <c r="AP51" i="92"/>
  <c r="AQ51" i="92"/>
  <c r="AQ42" i="92"/>
  <c r="AP42" i="92"/>
  <c r="AP6" i="92"/>
  <c r="AQ6" i="92"/>
  <c r="AV10" i="92"/>
  <c r="AU10" i="92"/>
  <c r="AP12" i="92"/>
  <c r="AQ12" i="92"/>
  <c r="AD35" i="71"/>
  <c r="L36" i="71"/>
  <c r="AD36" i="71"/>
  <c r="L37" i="71"/>
  <c r="AD37" i="71"/>
  <c r="L38" i="71"/>
  <c r="AD38" i="71"/>
  <c r="L39" i="71"/>
  <c r="AD39" i="71"/>
  <c r="L76" i="71"/>
  <c r="U76" i="71"/>
  <c r="AD76" i="71"/>
  <c r="AM76" i="71"/>
  <c r="L78" i="71"/>
  <c r="AD78" i="71"/>
  <c r="L79" i="71"/>
  <c r="AD79" i="71"/>
  <c r="L80" i="71"/>
  <c r="AD80" i="71"/>
  <c r="L81" i="71"/>
  <c r="AD81" i="71"/>
  <c r="L82" i="71"/>
  <c r="AD82" i="71"/>
  <c r="U18" i="71"/>
  <c r="U14" i="71"/>
  <c r="U55" i="71"/>
  <c r="AM55" i="71"/>
  <c r="U56" i="71"/>
  <c r="AM56" i="71"/>
  <c r="U57" i="71"/>
  <c r="AM57" i="71"/>
  <c r="U58" i="71"/>
  <c r="AM58" i="71"/>
  <c r="U59" i="71"/>
  <c r="AM59" i="71"/>
  <c r="U60" i="71"/>
  <c r="AM60" i="71"/>
  <c r="U61" i="71"/>
  <c r="AM61" i="71"/>
  <c r="L77" i="71"/>
  <c r="U77" i="71"/>
  <c r="AD77" i="71"/>
  <c r="AM77" i="71"/>
  <c r="U78" i="71"/>
  <c r="AM78" i="71"/>
  <c r="U79" i="71"/>
  <c r="AM79" i="71"/>
  <c r="U80" i="71"/>
  <c r="AM80" i="71"/>
  <c r="U81" i="71"/>
  <c r="AM81" i="71"/>
  <c r="U82" i="71"/>
  <c r="AM82" i="71"/>
  <c r="K18" i="71"/>
  <c r="K14" i="71"/>
  <c r="T35" i="71"/>
  <c r="K17" i="71"/>
  <c r="K13" i="71"/>
  <c r="AL17" i="71"/>
  <c r="AL13" i="71"/>
  <c r="U15" i="71"/>
  <c r="U33" i="71"/>
  <c r="AM33" i="71"/>
  <c r="U34" i="71"/>
  <c r="AM34" i="71"/>
  <c r="U35" i="71"/>
  <c r="U16" i="71"/>
  <c r="K15" i="71"/>
  <c r="K11" i="71"/>
  <c r="AC15" i="71"/>
  <c r="AC11" i="71"/>
  <c r="AM15" i="71"/>
  <c r="AM11" i="71"/>
  <c r="AL12" i="71"/>
  <c r="U12" i="71"/>
  <c r="K16" i="71"/>
  <c r="K12" i="71"/>
  <c r="L55" i="71"/>
  <c r="AD55" i="71"/>
  <c r="L56" i="71"/>
  <c r="AD56" i="71"/>
  <c r="L57" i="71"/>
  <c r="AD57" i="71"/>
  <c r="L58" i="71"/>
  <c r="AD58" i="71"/>
  <c r="L59" i="71"/>
  <c r="AD59" i="71"/>
  <c r="L60" i="71"/>
  <c r="AD60" i="71"/>
  <c r="L61" i="71"/>
  <c r="AD61" i="71"/>
  <c r="L33" i="71"/>
  <c r="AD33" i="71"/>
  <c r="L34" i="71"/>
  <c r="AD34" i="71"/>
  <c r="L35" i="71"/>
  <c r="AM35" i="71"/>
  <c r="U36" i="71"/>
  <c r="AM36" i="71"/>
  <c r="U37" i="71"/>
  <c r="AM37" i="71"/>
  <c r="U38" i="71"/>
  <c r="AM38" i="71"/>
  <c r="U39" i="71"/>
  <c r="AM39" i="71"/>
  <c r="AM17" i="71"/>
  <c r="AM13" i="71"/>
  <c r="T13" i="71"/>
  <c r="AD17" i="71"/>
  <c r="AD13" i="71"/>
  <c r="AD18" i="71"/>
  <c r="AC16" i="71"/>
  <c r="AD14" i="71"/>
  <c r="T18" i="71"/>
  <c r="T14" i="71"/>
  <c r="T16" i="71"/>
  <c r="AL16" i="71"/>
  <c r="AL11" i="71"/>
  <c r="AL15" i="71"/>
  <c r="AL18" i="71"/>
  <c r="AL14" i="71"/>
  <c r="AD11" i="71"/>
  <c r="AC18" i="71"/>
  <c r="AC12" i="71"/>
  <c r="AD15" i="71"/>
  <c r="T12" i="71"/>
  <c r="U17" i="71"/>
  <c r="T15" i="71"/>
  <c r="U13" i="71"/>
  <c r="L16" i="71"/>
  <c r="L12" i="71"/>
  <c r="L15" i="71"/>
  <c r="L11" i="71"/>
  <c r="L18" i="71"/>
  <c r="L14" i="71"/>
  <c r="L17" i="71"/>
  <c r="L13" i="71"/>
  <c r="AL82" i="71"/>
  <c r="AC82" i="71"/>
  <c r="T82" i="71"/>
  <c r="K82" i="71"/>
  <c r="AL81" i="71"/>
  <c r="AC81" i="71"/>
  <c r="T81" i="71"/>
  <c r="K81" i="71"/>
  <c r="AL80" i="71"/>
  <c r="AC80" i="71"/>
  <c r="T80" i="71"/>
  <c r="K80" i="71"/>
  <c r="AL79" i="71"/>
  <c r="AC79" i="71"/>
  <c r="T79" i="71"/>
  <c r="K79" i="71"/>
  <c r="AL78" i="71"/>
  <c r="AC78" i="71"/>
  <c r="T78" i="71"/>
  <c r="K78" i="71"/>
  <c r="AL76" i="71"/>
  <c r="AL77" i="71"/>
  <c r="AC76" i="71"/>
  <c r="AC77" i="71"/>
  <c r="T76" i="71"/>
  <c r="T77" i="71"/>
  <c r="K76" i="71"/>
  <c r="K77" i="71"/>
  <c r="AL61" i="71"/>
  <c r="AC61" i="71"/>
  <c r="T61" i="71"/>
  <c r="K61" i="71"/>
  <c r="AL60" i="71"/>
  <c r="AC60" i="71"/>
  <c r="T60" i="71"/>
  <c r="K60" i="71"/>
  <c r="AL59" i="71"/>
  <c r="AC59" i="71"/>
  <c r="T59" i="71"/>
  <c r="K59" i="71"/>
  <c r="AL58" i="71"/>
  <c r="AC58" i="71"/>
  <c r="T58" i="71"/>
  <c r="K58" i="71"/>
  <c r="AL57" i="71"/>
  <c r="AC57" i="71"/>
  <c r="T57" i="71"/>
  <c r="K57" i="71"/>
  <c r="AL56" i="71"/>
  <c r="AC56" i="71"/>
  <c r="T56" i="71"/>
  <c r="K56" i="71"/>
  <c r="AL55" i="71"/>
  <c r="AC55" i="71"/>
  <c r="T55" i="71"/>
  <c r="K55" i="71"/>
  <c r="AL39" i="71"/>
  <c r="AC39" i="71"/>
  <c r="T39" i="71"/>
  <c r="K39" i="71"/>
  <c r="AL38" i="71"/>
  <c r="AC38" i="71"/>
  <c r="T38" i="71"/>
  <c r="K38" i="71"/>
  <c r="AL37" i="71"/>
  <c r="AC37" i="71"/>
  <c r="T37" i="71"/>
  <c r="K37" i="71"/>
  <c r="AL36" i="71"/>
  <c r="AC36" i="71"/>
  <c r="T36" i="71"/>
  <c r="K36" i="71"/>
  <c r="AL35" i="71"/>
  <c r="AC35" i="71"/>
  <c r="K35" i="71"/>
  <c r="AL34" i="71"/>
  <c r="AC34" i="71"/>
  <c r="T34" i="71"/>
  <c r="K34" i="71"/>
  <c r="AL33" i="71"/>
  <c r="AC33" i="71"/>
  <c r="T33" i="71"/>
  <c r="K33" i="71"/>
  <c r="T17" i="71"/>
  <c r="AC17" i="71"/>
  <c r="AC13" i="71"/>
  <c r="AE40" i="66"/>
  <c r="AF39" i="66"/>
  <c r="AE39" i="66"/>
  <c r="AD39" i="66"/>
  <c r="AF40" i="66"/>
  <c r="AD40" i="66"/>
  <c r="BF42" i="92" l="1"/>
  <c r="BF11" i="92"/>
  <c r="BF37" i="92"/>
  <c r="BF12" i="92"/>
  <c r="BF57" i="92"/>
  <c r="BF54" i="92"/>
  <c r="BF40" i="92"/>
  <c r="BF10" i="92"/>
  <c r="BF6" i="92"/>
  <c r="AK15" i="92"/>
  <c r="BF51" i="92"/>
  <c r="BF26" i="92"/>
  <c r="BF41" i="92"/>
  <c r="BF7" i="92"/>
  <c r="BF22" i="92"/>
  <c r="AK14" i="92"/>
  <c r="BF52" i="92"/>
  <c r="BF25" i="92"/>
  <c r="BF56" i="92"/>
  <c r="BF21" i="92"/>
  <c r="BF27" i="92"/>
  <c r="BF55" i="92"/>
  <c r="BF36" i="92"/>
  <c r="BF24" i="92"/>
  <c r="BF9" i="92"/>
  <c r="BF39" i="92"/>
  <c r="F14" i="96"/>
  <c r="F14" i="95"/>
  <c r="C76" i="97" s="1"/>
  <c r="J47" i="96"/>
  <c r="J47" i="95"/>
  <c r="F43" i="96"/>
  <c r="F43" i="95"/>
  <c r="J49" i="97" s="1"/>
  <c r="F80" i="96"/>
  <c r="F80" i="95"/>
  <c r="Q94" i="97" s="1"/>
  <c r="F78" i="96"/>
  <c r="F78" i="95"/>
  <c r="Q76" i="97" s="1"/>
  <c r="R14" i="96"/>
  <c r="R14" i="95"/>
  <c r="C79" i="97" s="1"/>
  <c r="R44" i="96"/>
  <c r="R44" i="95"/>
  <c r="J61" i="97" s="1"/>
  <c r="J14" i="96"/>
  <c r="J14" i="95"/>
  <c r="J112" i="96"/>
  <c r="J112" i="95"/>
  <c r="J81" i="96"/>
  <c r="J81" i="95"/>
  <c r="J77" i="96"/>
  <c r="J77" i="95"/>
  <c r="N110" i="96"/>
  <c r="N110" i="95"/>
  <c r="X78" i="97" s="1"/>
  <c r="N49" i="96"/>
  <c r="N49" i="95"/>
  <c r="J105" i="97" s="1"/>
  <c r="N45" i="96"/>
  <c r="N45" i="95"/>
  <c r="J69" i="97" s="1"/>
  <c r="R12" i="96"/>
  <c r="R12" i="95"/>
  <c r="C61" i="97" s="1"/>
  <c r="N77" i="96"/>
  <c r="N77" i="95"/>
  <c r="Q69" i="97" s="1"/>
  <c r="R113" i="96"/>
  <c r="R113" i="95"/>
  <c r="X106" i="97" s="1"/>
  <c r="R111" i="96"/>
  <c r="R111" i="95"/>
  <c r="X88" i="97" s="1"/>
  <c r="R109" i="96"/>
  <c r="R109" i="95"/>
  <c r="X70" i="97" s="1"/>
  <c r="J108" i="96"/>
  <c r="J108" i="95"/>
  <c r="R80" i="96"/>
  <c r="R80" i="95"/>
  <c r="Q97" i="97" s="1"/>
  <c r="R78" i="96"/>
  <c r="R78" i="95"/>
  <c r="Q79" i="97" s="1"/>
  <c r="R76" i="96"/>
  <c r="R76" i="95"/>
  <c r="Q61" i="97" s="1"/>
  <c r="F112" i="96"/>
  <c r="F112" i="95"/>
  <c r="X94" i="97" s="1"/>
  <c r="F110" i="96"/>
  <c r="F110" i="95"/>
  <c r="X76" i="97" s="1"/>
  <c r="N107" i="96"/>
  <c r="N107" i="95"/>
  <c r="X51" i="97" s="1"/>
  <c r="F49" i="96"/>
  <c r="F49" i="95"/>
  <c r="J103" i="97" s="1"/>
  <c r="F47" i="96"/>
  <c r="F47" i="95"/>
  <c r="J85" i="97" s="1"/>
  <c r="J110" i="96"/>
  <c r="J110" i="95"/>
  <c r="J75" i="96"/>
  <c r="J75" i="95"/>
  <c r="N112" i="96"/>
  <c r="N112" i="95"/>
  <c r="X96" i="97" s="1"/>
  <c r="R107" i="96"/>
  <c r="R107" i="95"/>
  <c r="X52" i="97" s="1"/>
  <c r="N47" i="96"/>
  <c r="N47" i="95"/>
  <c r="J87" i="97" s="1"/>
  <c r="AO81" i="71"/>
  <c r="F11" i="96"/>
  <c r="F11" i="95"/>
  <c r="C49" i="97" s="1"/>
  <c r="D52" i="97" s="1"/>
  <c r="R48" i="96"/>
  <c r="R48" i="95"/>
  <c r="J97" i="97" s="1"/>
  <c r="F17" i="96"/>
  <c r="F17" i="95"/>
  <c r="C103" i="97" s="1"/>
  <c r="D106" i="97" s="1"/>
  <c r="F15" i="96"/>
  <c r="F15" i="95"/>
  <c r="C85" i="97" s="1"/>
  <c r="D87" i="97" s="1"/>
  <c r="N10" i="96"/>
  <c r="N10" i="95"/>
  <c r="C42" i="97" s="1"/>
  <c r="N12" i="96"/>
  <c r="N12" i="95"/>
  <c r="C60" i="97" s="1"/>
  <c r="R16" i="96"/>
  <c r="R16" i="95"/>
  <c r="C97" i="97" s="1"/>
  <c r="J48" i="96"/>
  <c r="J48" i="95"/>
  <c r="J46" i="96"/>
  <c r="J46" i="95"/>
  <c r="F44" i="96"/>
  <c r="F44" i="95"/>
  <c r="J58" i="97" s="1"/>
  <c r="F81" i="96"/>
  <c r="F81" i="95"/>
  <c r="Q103" i="97" s="1"/>
  <c r="F79" i="96"/>
  <c r="F79" i="95"/>
  <c r="Q85" i="97" s="1"/>
  <c r="F77" i="96"/>
  <c r="F77" i="95"/>
  <c r="Q67" i="97" s="1"/>
  <c r="F75" i="96"/>
  <c r="F75" i="95"/>
  <c r="Q49" i="97" s="1"/>
  <c r="J15" i="96"/>
  <c r="J15" i="95"/>
  <c r="R43" i="96"/>
  <c r="R43" i="95"/>
  <c r="J52" i="97" s="1"/>
  <c r="J113" i="96"/>
  <c r="J113" i="95"/>
  <c r="J111" i="96"/>
  <c r="J111" i="95"/>
  <c r="J109" i="96"/>
  <c r="J109" i="95"/>
  <c r="F108" i="96"/>
  <c r="F108" i="95"/>
  <c r="X58" i="97" s="1"/>
  <c r="J80" i="96"/>
  <c r="J80" i="95"/>
  <c r="J78" i="96"/>
  <c r="J78" i="95"/>
  <c r="J76" i="96"/>
  <c r="J76" i="95"/>
  <c r="J13" i="96"/>
  <c r="J13" i="95"/>
  <c r="N113" i="96"/>
  <c r="N113" i="95"/>
  <c r="X105" i="97" s="1"/>
  <c r="N111" i="96"/>
  <c r="N111" i="95"/>
  <c r="X87" i="97" s="1"/>
  <c r="N109" i="96"/>
  <c r="N109" i="95"/>
  <c r="X69" i="97" s="1"/>
  <c r="AO76" i="71"/>
  <c r="J107" i="96"/>
  <c r="J107" i="95"/>
  <c r="N48" i="96"/>
  <c r="N48" i="95"/>
  <c r="J96" i="97" s="1"/>
  <c r="N46" i="96"/>
  <c r="N46" i="95"/>
  <c r="J78" i="97" s="1"/>
  <c r="F16" i="96"/>
  <c r="F16" i="95"/>
  <c r="C94" i="97" s="1"/>
  <c r="J49" i="96"/>
  <c r="J49" i="95"/>
  <c r="F45" i="96"/>
  <c r="F45" i="95"/>
  <c r="J67" i="97" s="1"/>
  <c r="F76" i="96"/>
  <c r="F76" i="95"/>
  <c r="Q58" i="97" s="1"/>
  <c r="N108" i="96"/>
  <c r="N108" i="95"/>
  <c r="X60" i="97" s="1"/>
  <c r="J79" i="96"/>
  <c r="J79" i="95"/>
  <c r="F13" i="96"/>
  <c r="F13" i="95"/>
  <c r="C67" i="97" s="1"/>
  <c r="D70" i="97" s="1"/>
  <c r="J16" i="96"/>
  <c r="J16" i="95"/>
  <c r="N17" i="96"/>
  <c r="N17" i="95"/>
  <c r="C105" i="97" s="1"/>
  <c r="R46" i="96"/>
  <c r="R46" i="95"/>
  <c r="J79" i="97" s="1"/>
  <c r="N44" i="96"/>
  <c r="N44" i="95"/>
  <c r="J60" i="97" s="1"/>
  <c r="K60" i="97" s="1"/>
  <c r="N81" i="96"/>
  <c r="N81" i="95"/>
  <c r="Q105" i="97" s="1"/>
  <c r="N79" i="96"/>
  <c r="N79" i="95"/>
  <c r="Q87" i="97" s="1"/>
  <c r="N75" i="96"/>
  <c r="N75" i="95"/>
  <c r="Q51" i="97" s="1"/>
  <c r="J11" i="96"/>
  <c r="J11" i="95"/>
  <c r="J44" i="96"/>
  <c r="J44" i="95"/>
  <c r="F12" i="96"/>
  <c r="F12" i="95"/>
  <c r="C58" i="97" s="1"/>
  <c r="F10" i="96"/>
  <c r="F10" i="95"/>
  <c r="C40" i="97" s="1"/>
  <c r="J12" i="96"/>
  <c r="J12" i="95"/>
  <c r="N14" i="96"/>
  <c r="N14" i="95"/>
  <c r="C78" i="97" s="1"/>
  <c r="D78" i="97" s="1"/>
  <c r="N13" i="96"/>
  <c r="N13" i="95"/>
  <c r="C69" i="97" s="1"/>
  <c r="N16" i="96"/>
  <c r="N16" i="95"/>
  <c r="C96" i="97" s="1"/>
  <c r="R49" i="96"/>
  <c r="R49" i="95"/>
  <c r="J106" i="97" s="1"/>
  <c r="K106" i="97" s="1"/>
  <c r="R47" i="96"/>
  <c r="R47" i="95"/>
  <c r="J88" i="97" s="1"/>
  <c r="R45" i="96"/>
  <c r="R45" i="95"/>
  <c r="J70" i="97" s="1"/>
  <c r="N43" i="96"/>
  <c r="N43" i="95"/>
  <c r="J51" i="97" s="1"/>
  <c r="N80" i="96"/>
  <c r="N80" i="95"/>
  <c r="Q96" i="97" s="1"/>
  <c r="N78" i="96"/>
  <c r="N78" i="95"/>
  <c r="Q78" i="97" s="1"/>
  <c r="N76" i="96"/>
  <c r="N76" i="95"/>
  <c r="Q60" i="97" s="1"/>
  <c r="R10" i="96"/>
  <c r="R10" i="95"/>
  <c r="C43" i="97" s="1"/>
  <c r="D43" i="97" s="1"/>
  <c r="AO79" i="71"/>
  <c r="J45" i="96"/>
  <c r="J45" i="95"/>
  <c r="J43" i="96"/>
  <c r="J43" i="95"/>
  <c r="R112" i="96"/>
  <c r="R112" i="95"/>
  <c r="X97" i="97" s="1"/>
  <c r="R110" i="96"/>
  <c r="R110" i="95"/>
  <c r="X79" i="97" s="1"/>
  <c r="R108" i="96"/>
  <c r="R108" i="95"/>
  <c r="X61" i="97" s="1"/>
  <c r="Y61" i="97" s="1"/>
  <c r="R81" i="96"/>
  <c r="R81" i="95"/>
  <c r="Q106" i="97" s="1"/>
  <c r="R79" i="96"/>
  <c r="R79" i="95"/>
  <c r="Q88" i="97" s="1"/>
  <c r="R77" i="96"/>
  <c r="R77" i="95"/>
  <c r="Q70" i="97" s="1"/>
  <c r="R75" i="96"/>
  <c r="R75" i="95"/>
  <c r="Q52" i="97" s="1"/>
  <c r="J17" i="96"/>
  <c r="J17" i="95"/>
  <c r="F113" i="96"/>
  <c r="F113" i="95"/>
  <c r="X103" i="97" s="1"/>
  <c r="F111" i="96"/>
  <c r="F111" i="95"/>
  <c r="X85" i="97" s="1"/>
  <c r="F109" i="96"/>
  <c r="F109" i="95"/>
  <c r="X67" i="97" s="1"/>
  <c r="F107" i="96"/>
  <c r="F107" i="95"/>
  <c r="X49" i="97" s="1"/>
  <c r="F48" i="96"/>
  <c r="F48" i="95"/>
  <c r="J94" i="97" s="1"/>
  <c r="F46" i="96"/>
  <c r="F46" i="95"/>
  <c r="J76" i="97" s="1"/>
  <c r="AO80" i="71"/>
  <c r="AO18" i="71"/>
  <c r="AO61" i="71"/>
  <c r="AO59" i="71"/>
  <c r="AO57" i="71"/>
  <c r="AO55" i="71"/>
  <c r="AO14" i="71"/>
  <c r="AO60" i="71"/>
  <c r="AO58" i="71"/>
  <c r="AO56" i="71"/>
  <c r="AO78" i="71"/>
  <c r="AO77" i="71"/>
  <c r="AO35" i="71"/>
  <c r="AO82" i="71"/>
  <c r="AO16" i="71"/>
  <c r="AO12" i="71"/>
  <c r="AO17" i="71"/>
  <c r="V16" i="96" s="1"/>
  <c r="AO33" i="71"/>
  <c r="AO34" i="71"/>
  <c r="AO15" i="71"/>
  <c r="AO39" i="71"/>
  <c r="AO37" i="71"/>
  <c r="AO13" i="71"/>
  <c r="AO38" i="71"/>
  <c r="AO36" i="71"/>
  <c r="E20" i="66"/>
  <c r="F20" i="66"/>
  <c r="G20" i="66"/>
  <c r="H20" i="66"/>
  <c r="N20" i="66"/>
  <c r="O20" i="66"/>
  <c r="P20" i="66"/>
  <c r="Q20" i="66"/>
  <c r="R20" i="66"/>
  <c r="X20" i="66"/>
  <c r="Y20" i="66"/>
  <c r="Z20" i="66"/>
  <c r="AA20" i="66"/>
  <c r="AB20" i="66"/>
  <c r="AH20" i="66"/>
  <c r="AI20" i="66"/>
  <c r="AJ20" i="66"/>
  <c r="AK20" i="66"/>
  <c r="AL20" i="66"/>
  <c r="E19" i="66"/>
  <c r="F19" i="66"/>
  <c r="G19" i="66"/>
  <c r="H19" i="66"/>
  <c r="N19" i="66"/>
  <c r="O19" i="66"/>
  <c r="P19" i="66"/>
  <c r="Q19" i="66"/>
  <c r="R19" i="66"/>
  <c r="X19" i="66"/>
  <c r="Y19" i="66"/>
  <c r="Z19" i="66"/>
  <c r="AA19" i="66"/>
  <c r="AB19" i="66"/>
  <c r="AH19" i="66"/>
  <c r="AI19" i="66"/>
  <c r="AJ19" i="66"/>
  <c r="AK19" i="66"/>
  <c r="AL19" i="66"/>
  <c r="R97" i="97" l="1"/>
  <c r="R88" i="97"/>
  <c r="R78" i="97"/>
  <c r="D96" i="97"/>
  <c r="D79" i="97"/>
  <c r="E79" i="97" s="1"/>
  <c r="Y79" i="97"/>
  <c r="D69" i="97"/>
  <c r="E70" i="97" s="1"/>
  <c r="R87" i="97"/>
  <c r="Y96" i="97"/>
  <c r="R96" i="97"/>
  <c r="D88" i="97"/>
  <c r="E88" i="97" s="1"/>
  <c r="S97" i="97"/>
  <c r="D51" i="97"/>
  <c r="E52" i="97" s="1"/>
  <c r="X59" i="97"/>
  <c r="Y59" i="97" s="1"/>
  <c r="Y105" i="97"/>
  <c r="C86" i="97"/>
  <c r="D86" i="97" s="1"/>
  <c r="E86" i="97" s="1"/>
  <c r="J77" i="97"/>
  <c r="K77" i="97" s="1"/>
  <c r="L77" i="97" s="1"/>
  <c r="Q104" i="97"/>
  <c r="J59" i="97"/>
  <c r="K59" i="97" s="1"/>
  <c r="X68" i="97"/>
  <c r="Y68" i="97" s="1"/>
  <c r="T15" i="96"/>
  <c r="Y51" i="97"/>
  <c r="K51" i="97"/>
  <c r="T11" i="96"/>
  <c r="Q59" i="97"/>
  <c r="R59" i="97" s="1"/>
  <c r="S59" i="97" s="1"/>
  <c r="X86" i="97"/>
  <c r="Y86" i="97" s="1"/>
  <c r="Z86" i="97" s="1"/>
  <c r="J50" i="97"/>
  <c r="K50" i="97" s="1"/>
  <c r="J68" i="97"/>
  <c r="K68" i="97" s="1"/>
  <c r="R51" i="97"/>
  <c r="C95" i="97"/>
  <c r="D95" i="97" s="1"/>
  <c r="X50" i="97"/>
  <c r="Y50" i="97" s="1"/>
  <c r="X77" i="97"/>
  <c r="Y77" i="97" s="1"/>
  <c r="Z77" i="97" s="1"/>
  <c r="C77" i="97"/>
  <c r="D77" i="97" s="1"/>
  <c r="E78" i="97" s="1"/>
  <c r="T13" i="96"/>
  <c r="J95" i="97"/>
  <c r="K95" i="97" s="1"/>
  <c r="K70" i="97"/>
  <c r="T16" i="96"/>
  <c r="J104" i="97"/>
  <c r="K104" i="97" s="1"/>
  <c r="L104" i="97" s="1"/>
  <c r="Q77" i="97"/>
  <c r="R77" i="97" s="1"/>
  <c r="S78" i="97" s="1"/>
  <c r="T14" i="96"/>
  <c r="J86" i="97"/>
  <c r="X95" i="97"/>
  <c r="Y95" i="97" s="1"/>
  <c r="C50" i="97"/>
  <c r="D50" i="97" s="1"/>
  <c r="Q50" i="97"/>
  <c r="R50" i="97" s="1"/>
  <c r="S51" i="97" s="1"/>
  <c r="C59" i="97"/>
  <c r="D59" i="97" s="1"/>
  <c r="E60" i="97" s="1"/>
  <c r="X104" i="97"/>
  <c r="Y104" i="97" s="1"/>
  <c r="C68" i="97"/>
  <c r="D68" i="97" s="1"/>
  <c r="D105" i="97"/>
  <c r="E106" i="97" s="1"/>
  <c r="T12" i="96"/>
  <c r="Y69" i="97"/>
  <c r="Q95" i="97"/>
  <c r="R95" i="97" s="1"/>
  <c r="R106" i="97"/>
  <c r="D60" i="97"/>
  <c r="C104" i="97"/>
  <c r="D104" i="97" s="1"/>
  <c r="E104" i="97" s="1"/>
  <c r="Q86" i="97"/>
  <c r="R86" i="97" s="1"/>
  <c r="Y106" i="97"/>
  <c r="T17" i="96"/>
  <c r="R60" i="97"/>
  <c r="K52" i="97"/>
  <c r="Q68" i="97"/>
  <c r="R68" i="97" s="1"/>
  <c r="R52" i="97"/>
  <c r="Y60" i="97"/>
  <c r="Z61" i="97" s="1"/>
  <c r="Y52" i="97"/>
  <c r="V14" i="96"/>
  <c r="U14" i="95"/>
  <c r="V113" i="96"/>
  <c r="U113" i="95"/>
  <c r="V17" i="96"/>
  <c r="U17" i="95"/>
  <c r="V112" i="96"/>
  <c r="U112" i="95"/>
  <c r="R104" i="97"/>
  <c r="S104" i="97" s="1"/>
  <c r="V47" i="96"/>
  <c r="U47" i="95"/>
  <c r="V43" i="96"/>
  <c r="U43" i="95"/>
  <c r="V46" i="96"/>
  <c r="U46" i="95"/>
  <c r="V49" i="96"/>
  <c r="U49" i="95"/>
  <c r="U16" i="95"/>
  <c r="V45" i="96"/>
  <c r="U45" i="95"/>
  <c r="V108" i="96"/>
  <c r="U108" i="95"/>
  <c r="V109" i="96"/>
  <c r="U109" i="95"/>
  <c r="V78" i="96"/>
  <c r="U78" i="95"/>
  <c r="V77" i="96"/>
  <c r="U77" i="95"/>
  <c r="V81" i="96"/>
  <c r="U81" i="95"/>
  <c r="K97" i="97"/>
  <c r="V110" i="96"/>
  <c r="U110" i="95"/>
  <c r="S88" i="97"/>
  <c r="K69" i="97"/>
  <c r="K78" i="97"/>
  <c r="Y97" i="97"/>
  <c r="Z97" i="97" s="1"/>
  <c r="Y88" i="97"/>
  <c r="D61" i="97"/>
  <c r="E61" i="97" s="1"/>
  <c r="V48" i="96"/>
  <c r="U48" i="95"/>
  <c r="V11" i="96"/>
  <c r="U11" i="95"/>
  <c r="V13" i="96"/>
  <c r="U13" i="95"/>
  <c r="K88" i="97"/>
  <c r="Y87" i="97"/>
  <c r="D97" i="97"/>
  <c r="E97" i="97" s="1"/>
  <c r="D42" i="97"/>
  <c r="E43" i="97" s="1"/>
  <c r="K87" i="97"/>
  <c r="K105" i="97"/>
  <c r="L106" i="97" s="1"/>
  <c r="K86" i="97"/>
  <c r="V12" i="96"/>
  <c r="U12" i="95"/>
  <c r="V44" i="96"/>
  <c r="U44" i="95"/>
  <c r="V15" i="96"/>
  <c r="U15" i="95"/>
  <c r="V76" i="96"/>
  <c r="U76" i="95"/>
  <c r="V80" i="96"/>
  <c r="U80" i="95"/>
  <c r="V75" i="96"/>
  <c r="U75" i="95"/>
  <c r="V79" i="96"/>
  <c r="U79" i="95"/>
  <c r="V111" i="96"/>
  <c r="U111" i="95"/>
  <c r="R70" i="97"/>
  <c r="L68" i="97"/>
  <c r="L60" i="97"/>
  <c r="L59" i="97"/>
  <c r="R105" i="97"/>
  <c r="K79" i="97"/>
  <c r="E96" i="97"/>
  <c r="E95" i="97"/>
  <c r="S86" i="97"/>
  <c r="S87" i="97"/>
  <c r="K96" i="97"/>
  <c r="V107" i="96"/>
  <c r="U107" i="95"/>
  <c r="Y78" i="97"/>
  <c r="Z79" i="97" s="1"/>
  <c r="R61" i="97"/>
  <c r="Y70" i="97"/>
  <c r="R69" i="97"/>
  <c r="K61" i="97"/>
  <c r="L61" i="97" s="1"/>
  <c r="R79" i="97"/>
  <c r="S79" i="97" s="1"/>
  <c r="S96" i="97" l="1"/>
  <c r="Z52" i="97"/>
  <c r="E77" i="97"/>
  <c r="E81" i="97" s="1"/>
  <c r="L51" i="97"/>
  <c r="S60" i="97"/>
  <c r="L69" i="97"/>
  <c r="E51" i="97"/>
  <c r="Z70" i="97"/>
  <c r="S95" i="97"/>
  <c r="S99" i="97" s="1"/>
  <c r="S70" i="97"/>
  <c r="E99" i="97"/>
  <c r="L50" i="97"/>
  <c r="E50" i="97"/>
  <c r="S77" i="97"/>
  <c r="S81" i="97" s="1"/>
  <c r="L97" i="97"/>
  <c r="Z88" i="97"/>
  <c r="E87" i="97"/>
  <c r="E90" i="97" s="1"/>
  <c r="S52" i="97"/>
  <c r="S50" i="97"/>
  <c r="S61" i="97"/>
  <c r="S63" i="97" s="1"/>
  <c r="E59" i="97"/>
  <c r="E63" i="97" s="1"/>
  <c r="L70" i="97"/>
  <c r="E105" i="97"/>
  <c r="E108" i="97" s="1"/>
  <c r="Z106" i="97"/>
  <c r="L52" i="97"/>
  <c r="L87" i="97"/>
  <c r="L86" i="97"/>
  <c r="L63" i="97"/>
  <c r="L88" i="97"/>
  <c r="Z50" i="97"/>
  <c r="Z51" i="97"/>
  <c r="S68" i="97"/>
  <c r="S69" i="97"/>
  <c r="Z78" i="97"/>
  <c r="Z81" i="97" s="1"/>
  <c r="L79" i="97"/>
  <c r="L78" i="97"/>
  <c r="Z87" i="97"/>
  <c r="L96" i="97"/>
  <c r="L95" i="97"/>
  <c r="Z59" i="97"/>
  <c r="Z60" i="97"/>
  <c r="Z104" i="97"/>
  <c r="Z105" i="97"/>
  <c r="S90" i="97"/>
  <c r="S105" i="97"/>
  <c r="S106" i="97"/>
  <c r="Z96" i="97"/>
  <c r="Z95" i="97"/>
  <c r="E68" i="97"/>
  <c r="E69" i="97"/>
  <c r="Z69" i="97"/>
  <c r="Z68" i="97"/>
  <c r="L105" i="97"/>
  <c r="L108" i="97" s="1"/>
  <c r="I74" i="2"/>
  <c r="J74" i="2"/>
  <c r="K74" i="2"/>
  <c r="L74" i="2"/>
  <c r="S74" i="2"/>
  <c r="T74" i="2"/>
  <c r="U74" i="2"/>
  <c r="V74" i="2"/>
  <c r="AC74" i="2"/>
  <c r="AD74" i="2"/>
  <c r="AE74" i="2"/>
  <c r="AF74" i="2"/>
  <c r="AM74" i="2"/>
  <c r="AN74" i="2"/>
  <c r="AO74" i="2"/>
  <c r="J54" i="2"/>
  <c r="K54" i="2"/>
  <c r="L54" i="2"/>
  <c r="S54" i="2"/>
  <c r="T54" i="2"/>
  <c r="U54" i="2"/>
  <c r="V54" i="2"/>
  <c r="AC54" i="2"/>
  <c r="AD54" i="2"/>
  <c r="AE54" i="2"/>
  <c r="AF54" i="2"/>
  <c r="AM54" i="2"/>
  <c r="AN54" i="2"/>
  <c r="AO54" i="2"/>
  <c r="I14" i="2"/>
  <c r="J14" i="2"/>
  <c r="K14" i="2"/>
  <c r="L14" i="2"/>
  <c r="S14" i="2"/>
  <c r="T14" i="2"/>
  <c r="U14" i="2"/>
  <c r="V14" i="2"/>
  <c r="AC14" i="2"/>
  <c r="AD14" i="2"/>
  <c r="AE14" i="2"/>
  <c r="AF14" i="2"/>
  <c r="AM14" i="2"/>
  <c r="AN14" i="2"/>
  <c r="AO14" i="2"/>
  <c r="AP14" i="2"/>
  <c r="I34" i="2"/>
  <c r="J34" i="2"/>
  <c r="K34" i="2"/>
  <c r="L34" i="2"/>
  <c r="S34" i="2"/>
  <c r="T34" i="2"/>
  <c r="U34" i="2"/>
  <c r="V34" i="2"/>
  <c r="AC34" i="2"/>
  <c r="AD34" i="2"/>
  <c r="AE34" i="2"/>
  <c r="AF34" i="2"/>
  <c r="AM34" i="2"/>
  <c r="AN34" i="2"/>
  <c r="AO34" i="2"/>
  <c r="AP34" i="2"/>
  <c r="AL80" i="2"/>
  <c r="AK80" i="2"/>
  <c r="AJ80" i="2"/>
  <c r="AI80" i="2"/>
  <c r="AH80" i="2"/>
  <c r="AL79" i="2"/>
  <c r="AK79" i="2"/>
  <c r="AJ79" i="2"/>
  <c r="AI79" i="2"/>
  <c r="AH79" i="2"/>
  <c r="AB80" i="2"/>
  <c r="AA80" i="2"/>
  <c r="Z80" i="2"/>
  <c r="Y80" i="2"/>
  <c r="X80" i="2"/>
  <c r="AB79" i="2"/>
  <c r="AA79" i="2"/>
  <c r="Z79" i="2"/>
  <c r="Y79" i="2"/>
  <c r="X79" i="2"/>
  <c r="R80" i="2"/>
  <c r="Q80" i="2"/>
  <c r="P80" i="2"/>
  <c r="O80" i="2"/>
  <c r="N80" i="2"/>
  <c r="R79" i="2"/>
  <c r="Q79" i="2"/>
  <c r="P79" i="2"/>
  <c r="O79" i="2"/>
  <c r="N79" i="2"/>
  <c r="E79" i="2"/>
  <c r="F79" i="2"/>
  <c r="G79" i="2"/>
  <c r="H79" i="2"/>
  <c r="E80" i="2"/>
  <c r="F80" i="2"/>
  <c r="G80" i="2"/>
  <c r="H80" i="2"/>
  <c r="D80" i="2"/>
  <c r="D79" i="2"/>
  <c r="AM71" i="2"/>
  <c r="AN71" i="2"/>
  <c r="AO71" i="2"/>
  <c r="AP71" i="2"/>
  <c r="AM72" i="2"/>
  <c r="AN72" i="2"/>
  <c r="AO72" i="2"/>
  <c r="AP72" i="2"/>
  <c r="AM75" i="2"/>
  <c r="AN75" i="2"/>
  <c r="AO75" i="2"/>
  <c r="AP75" i="2"/>
  <c r="AM76" i="2"/>
  <c r="AN76" i="2"/>
  <c r="AO76" i="2"/>
  <c r="AP76" i="2"/>
  <c r="AM77" i="2"/>
  <c r="AN77" i="2"/>
  <c r="AO77" i="2"/>
  <c r="AP77" i="2"/>
  <c r="AC71" i="2"/>
  <c r="AD71" i="2"/>
  <c r="AE71" i="2"/>
  <c r="AF71" i="2"/>
  <c r="AC72" i="2"/>
  <c r="AD72" i="2"/>
  <c r="AE72" i="2"/>
  <c r="AF72" i="2"/>
  <c r="AC75" i="2"/>
  <c r="AD75" i="2"/>
  <c r="AE75" i="2"/>
  <c r="AF75" i="2"/>
  <c r="AC76" i="2"/>
  <c r="AD76" i="2"/>
  <c r="AE76" i="2"/>
  <c r="AF76" i="2"/>
  <c r="AC77" i="2"/>
  <c r="AD77" i="2"/>
  <c r="AE77" i="2"/>
  <c r="AF77" i="2"/>
  <c r="S71" i="2"/>
  <c r="T71" i="2"/>
  <c r="U71" i="2"/>
  <c r="V71" i="2"/>
  <c r="S72" i="2"/>
  <c r="T72" i="2"/>
  <c r="U72" i="2"/>
  <c r="V72" i="2"/>
  <c r="S75" i="2"/>
  <c r="T75" i="2"/>
  <c r="U75" i="2"/>
  <c r="V75" i="2"/>
  <c r="S76" i="2"/>
  <c r="T76" i="2"/>
  <c r="U76" i="2"/>
  <c r="V76" i="2"/>
  <c r="S77" i="2"/>
  <c r="T77" i="2"/>
  <c r="U77" i="2"/>
  <c r="V77" i="2"/>
  <c r="I71" i="2"/>
  <c r="J71" i="2"/>
  <c r="K71" i="2"/>
  <c r="L71" i="2"/>
  <c r="I72" i="2"/>
  <c r="J72" i="2"/>
  <c r="K72" i="2"/>
  <c r="L72" i="2"/>
  <c r="I75" i="2"/>
  <c r="J75" i="2"/>
  <c r="K75" i="2"/>
  <c r="L75" i="2"/>
  <c r="I76" i="2"/>
  <c r="J76" i="2"/>
  <c r="K76" i="2"/>
  <c r="L76" i="2"/>
  <c r="I77" i="2"/>
  <c r="J77" i="2"/>
  <c r="K77" i="2"/>
  <c r="L77" i="2"/>
  <c r="AL60" i="2"/>
  <c r="AK60" i="2"/>
  <c r="AJ60" i="2"/>
  <c r="AI60" i="2"/>
  <c r="AH60" i="2"/>
  <c r="AL59" i="2"/>
  <c r="AK59" i="2"/>
  <c r="AJ59" i="2"/>
  <c r="AI59" i="2"/>
  <c r="AH59" i="2"/>
  <c r="AB60" i="2"/>
  <c r="AA60" i="2"/>
  <c r="Z60" i="2"/>
  <c r="Y60" i="2"/>
  <c r="X60" i="2"/>
  <c r="AB59" i="2"/>
  <c r="AA59" i="2"/>
  <c r="Z59" i="2"/>
  <c r="Y59" i="2"/>
  <c r="X59" i="2"/>
  <c r="R60" i="2"/>
  <c r="Q60" i="2"/>
  <c r="P60" i="2"/>
  <c r="O60" i="2"/>
  <c r="N60" i="2"/>
  <c r="R59" i="2"/>
  <c r="Q59" i="2"/>
  <c r="P59" i="2"/>
  <c r="O59" i="2"/>
  <c r="N59" i="2"/>
  <c r="E59" i="2"/>
  <c r="F59" i="2"/>
  <c r="G59" i="2"/>
  <c r="H59" i="2"/>
  <c r="E60" i="2"/>
  <c r="F60" i="2"/>
  <c r="G60" i="2"/>
  <c r="H60" i="2"/>
  <c r="D60" i="2"/>
  <c r="D59" i="2"/>
  <c r="AM51" i="2"/>
  <c r="AN51" i="2"/>
  <c r="AO51" i="2"/>
  <c r="AP51" i="2"/>
  <c r="AM52" i="2"/>
  <c r="AN52" i="2"/>
  <c r="AO52" i="2"/>
  <c r="AP52" i="2"/>
  <c r="AM55" i="2"/>
  <c r="AN55" i="2"/>
  <c r="AO55" i="2"/>
  <c r="AP55" i="2"/>
  <c r="AM56" i="2"/>
  <c r="AN56" i="2"/>
  <c r="AO56" i="2"/>
  <c r="AP56" i="2"/>
  <c r="AM57" i="2"/>
  <c r="AN57" i="2"/>
  <c r="AO57" i="2"/>
  <c r="AP57" i="2"/>
  <c r="AC51" i="2"/>
  <c r="AD51" i="2"/>
  <c r="AE51" i="2"/>
  <c r="AF51" i="2"/>
  <c r="AC52" i="2"/>
  <c r="AD52" i="2"/>
  <c r="AE52" i="2"/>
  <c r="AF52" i="2"/>
  <c r="AC55" i="2"/>
  <c r="AD55" i="2"/>
  <c r="AE55" i="2"/>
  <c r="AF55" i="2"/>
  <c r="AC56" i="2"/>
  <c r="AD56" i="2"/>
  <c r="AE56" i="2"/>
  <c r="AF56" i="2"/>
  <c r="AC57" i="2"/>
  <c r="AD57" i="2"/>
  <c r="AE57" i="2"/>
  <c r="AF57" i="2"/>
  <c r="S51" i="2"/>
  <c r="T51" i="2"/>
  <c r="U51" i="2"/>
  <c r="V51" i="2"/>
  <c r="S52" i="2"/>
  <c r="T52" i="2"/>
  <c r="U52" i="2"/>
  <c r="V52" i="2"/>
  <c r="S55" i="2"/>
  <c r="T55" i="2"/>
  <c r="U55" i="2"/>
  <c r="V55" i="2"/>
  <c r="S56" i="2"/>
  <c r="T56" i="2"/>
  <c r="U56" i="2"/>
  <c r="V56" i="2"/>
  <c r="S57" i="2"/>
  <c r="T57" i="2"/>
  <c r="U57" i="2"/>
  <c r="V57" i="2"/>
  <c r="J51" i="2"/>
  <c r="K51" i="2"/>
  <c r="L51" i="2"/>
  <c r="J52" i="2"/>
  <c r="K52" i="2"/>
  <c r="L52" i="2"/>
  <c r="J55" i="2"/>
  <c r="K55" i="2"/>
  <c r="L55" i="2"/>
  <c r="J56" i="2"/>
  <c r="K56" i="2"/>
  <c r="L56" i="2"/>
  <c r="J57" i="2"/>
  <c r="K57" i="2"/>
  <c r="L57" i="2"/>
  <c r="AL40" i="2"/>
  <c r="AK40" i="2"/>
  <c r="AJ40" i="2"/>
  <c r="AI40" i="2"/>
  <c r="AH40" i="2"/>
  <c r="AL39" i="2"/>
  <c r="AK39" i="2"/>
  <c r="AJ39" i="2"/>
  <c r="AI39" i="2"/>
  <c r="AH39" i="2"/>
  <c r="AB40" i="2"/>
  <c r="AA40" i="2"/>
  <c r="Z40" i="2"/>
  <c r="Y40" i="2"/>
  <c r="X40" i="2"/>
  <c r="AB39" i="2"/>
  <c r="AA39" i="2"/>
  <c r="Z39" i="2"/>
  <c r="Y39" i="2"/>
  <c r="X39" i="2"/>
  <c r="R40" i="2"/>
  <c r="Q40" i="2"/>
  <c r="P40" i="2"/>
  <c r="O40" i="2"/>
  <c r="N40" i="2"/>
  <c r="R39" i="2"/>
  <c r="Q39" i="2"/>
  <c r="P39" i="2"/>
  <c r="O39" i="2"/>
  <c r="N39" i="2"/>
  <c r="E39" i="2"/>
  <c r="F39" i="2"/>
  <c r="G39" i="2"/>
  <c r="H39" i="2"/>
  <c r="E40" i="2"/>
  <c r="F40" i="2"/>
  <c r="G40" i="2"/>
  <c r="H40" i="2"/>
  <c r="D40" i="2"/>
  <c r="D39" i="2"/>
  <c r="AM31" i="2"/>
  <c r="AN31" i="2"/>
  <c r="AO31" i="2"/>
  <c r="AP31" i="2"/>
  <c r="AM32" i="2"/>
  <c r="AN32" i="2"/>
  <c r="AO32" i="2"/>
  <c r="AP32" i="2"/>
  <c r="AM35" i="2"/>
  <c r="AN35" i="2"/>
  <c r="AO35" i="2"/>
  <c r="AP35" i="2"/>
  <c r="AM36" i="2"/>
  <c r="AN36" i="2"/>
  <c r="AO36" i="2"/>
  <c r="AP36" i="2"/>
  <c r="AM37" i="2"/>
  <c r="AN37" i="2"/>
  <c r="AO37" i="2"/>
  <c r="AP37" i="2"/>
  <c r="AC31" i="2"/>
  <c r="AD31" i="2"/>
  <c r="AE31" i="2"/>
  <c r="AF31" i="2"/>
  <c r="AC32" i="2"/>
  <c r="AD32" i="2"/>
  <c r="AE32" i="2"/>
  <c r="AF32" i="2"/>
  <c r="AC35" i="2"/>
  <c r="AD35" i="2"/>
  <c r="AE35" i="2"/>
  <c r="AF35" i="2"/>
  <c r="AC36" i="2"/>
  <c r="AD36" i="2"/>
  <c r="AE36" i="2"/>
  <c r="AF36" i="2"/>
  <c r="AC37" i="2"/>
  <c r="AD37" i="2"/>
  <c r="AE37" i="2"/>
  <c r="AF37" i="2"/>
  <c r="S31" i="2"/>
  <c r="T31" i="2"/>
  <c r="U31" i="2"/>
  <c r="V31" i="2"/>
  <c r="S32" i="2"/>
  <c r="T32" i="2"/>
  <c r="U32" i="2"/>
  <c r="V32" i="2"/>
  <c r="S35" i="2"/>
  <c r="T35" i="2"/>
  <c r="U35" i="2"/>
  <c r="V35" i="2"/>
  <c r="S36" i="2"/>
  <c r="T36" i="2"/>
  <c r="U36" i="2"/>
  <c r="V36" i="2"/>
  <c r="S37" i="2"/>
  <c r="T37" i="2"/>
  <c r="U37" i="2"/>
  <c r="V37" i="2"/>
  <c r="J31" i="2"/>
  <c r="K31" i="2"/>
  <c r="L31" i="2"/>
  <c r="I32" i="2"/>
  <c r="J32" i="2"/>
  <c r="K32" i="2"/>
  <c r="L32" i="2"/>
  <c r="I35" i="2"/>
  <c r="J35" i="2"/>
  <c r="K35" i="2"/>
  <c r="L35" i="2"/>
  <c r="I36" i="2"/>
  <c r="J36" i="2"/>
  <c r="K36" i="2"/>
  <c r="L36" i="2"/>
  <c r="I37" i="2"/>
  <c r="J37" i="2"/>
  <c r="K37" i="2"/>
  <c r="L37" i="2"/>
  <c r="AL20" i="2"/>
  <c r="AK20" i="2"/>
  <c r="AJ20" i="2"/>
  <c r="AI20" i="2"/>
  <c r="AH20" i="2"/>
  <c r="AL19" i="2"/>
  <c r="AK19" i="2"/>
  <c r="AJ19" i="2"/>
  <c r="AI19" i="2"/>
  <c r="AH19" i="2"/>
  <c r="AB20" i="2"/>
  <c r="AA20" i="2"/>
  <c r="Z20" i="2"/>
  <c r="Y20" i="2"/>
  <c r="X20" i="2"/>
  <c r="AB19" i="2"/>
  <c r="AA19" i="2"/>
  <c r="Z19" i="2"/>
  <c r="Y19" i="2"/>
  <c r="X19" i="2"/>
  <c r="R20" i="2"/>
  <c r="Q20" i="2"/>
  <c r="P20" i="2"/>
  <c r="O20" i="2"/>
  <c r="N20" i="2"/>
  <c r="R19" i="2"/>
  <c r="Q19" i="2"/>
  <c r="P19" i="2"/>
  <c r="O19" i="2"/>
  <c r="N19" i="2"/>
  <c r="F19" i="2"/>
  <c r="G19" i="2"/>
  <c r="H19" i="2"/>
  <c r="F20" i="2"/>
  <c r="G20" i="2"/>
  <c r="H20" i="2"/>
  <c r="D19" i="2"/>
  <c r="D20" i="2"/>
  <c r="E20" i="2"/>
  <c r="E19" i="2"/>
  <c r="AM11" i="2"/>
  <c r="AN11" i="2"/>
  <c r="AO11" i="2"/>
  <c r="AP11" i="2"/>
  <c r="AM12" i="2"/>
  <c r="AN12" i="2"/>
  <c r="AO12" i="2"/>
  <c r="AP12" i="2"/>
  <c r="AM15" i="2"/>
  <c r="AN15" i="2"/>
  <c r="AO15" i="2"/>
  <c r="AP15" i="2"/>
  <c r="AM16" i="2"/>
  <c r="AN16" i="2"/>
  <c r="AO16" i="2"/>
  <c r="AP16" i="2"/>
  <c r="AM17" i="2"/>
  <c r="AN17" i="2"/>
  <c r="AO17" i="2"/>
  <c r="AP17" i="2"/>
  <c r="AC11" i="2"/>
  <c r="AD11" i="2"/>
  <c r="AE11" i="2"/>
  <c r="AF11" i="2"/>
  <c r="AC12" i="2"/>
  <c r="AD12" i="2"/>
  <c r="AE12" i="2"/>
  <c r="AF12" i="2"/>
  <c r="AC15" i="2"/>
  <c r="AD15" i="2"/>
  <c r="AE15" i="2"/>
  <c r="AF15" i="2"/>
  <c r="AC16" i="2"/>
  <c r="AD16" i="2"/>
  <c r="AE16" i="2"/>
  <c r="AF16" i="2"/>
  <c r="AC17" i="2"/>
  <c r="AD17" i="2"/>
  <c r="AE17" i="2"/>
  <c r="AF17" i="2"/>
  <c r="S11" i="2"/>
  <c r="T11" i="2"/>
  <c r="U11" i="2"/>
  <c r="V11" i="2"/>
  <c r="S12" i="2"/>
  <c r="T12" i="2"/>
  <c r="U12" i="2"/>
  <c r="V12" i="2"/>
  <c r="S15" i="2"/>
  <c r="T15" i="2"/>
  <c r="U15" i="2"/>
  <c r="V15" i="2"/>
  <c r="S16" i="2"/>
  <c r="T16" i="2"/>
  <c r="U16" i="2"/>
  <c r="V16" i="2"/>
  <c r="S17" i="2"/>
  <c r="T17" i="2"/>
  <c r="U17" i="2"/>
  <c r="V17" i="2"/>
  <c r="I11" i="2"/>
  <c r="J11" i="2"/>
  <c r="K11" i="2"/>
  <c r="I12" i="2"/>
  <c r="J12" i="2"/>
  <c r="K12" i="2"/>
  <c r="L12" i="2"/>
  <c r="I15" i="2"/>
  <c r="J15" i="2"/>
  <c r="K15" i="2"/>
  <c r="L15" i="2"/>
  <c r="I16" i="2"/>
  <c r="J16" i="2"/>
  <c r="K16" i="2"/>
  <c r="L16" i="2"/>
  <c r="I17" i="2"/>
  <c r="J17" i="2"/>
  <c r="K17" i="2"/>
  <c r="L17" i="2"/>
  <c r="J71" i="88"/>
  <c r="J72" i="88"/>
  <c r="J73" i="88"/>
  <c r="J74" i="88"/>
  <c r="J75" i="88"/>
  <c r="J76" i="88"/>
  <c r="J77" i="88"/>
  <c r="F71" i="88"/>
  <c r="F72" i="88"/>
  <c r="F73" i="88"/>
  <c r="F74" i="88"/>
  <c r="F75" i="88"/>
  <c r="F76" i="88"/>
  <c r="F77" i="88"/>
  <c r="J51" i="88"/>
  <c r="J52" i="88"/>
  <c r="J53" i="88"/>
  <c r="J54" i="88"/>
  <c r="J55" i="88"/>
  <c r="J56" i="88"/>
  <c r="J57" i="88"/>
  <c r="F51" i="88"/>
  <c r="F52" i="88"/>
  <c r="F53" i="88"/>
  <c r="F54" i="88"/>
  <c r="F55" i="88"/>
  <c r="F56" i="88"/>
  <c r="F57" i="88"/>
  <c r="J31" i="88"/>
  <c r="J32" i="88"/>
  <c r="J33" i="88"/>
  <c r="J34" i="88"/>
  <c r="J35" i="88"/>
  <c r="J36" i="88"/>
  <c r="J37" i="88"/>
  <c r="F31" i="88"/>
  <c r="F32" i="88"/>
  <c r="F33" i="88"/>
  <c r="F34" i="88"/>
  <c r="F35" i="88"/>
  <c r="F36" i="88"/>
  <c r="F37" i="88"/>
  <c r="J11" i="88"/>
  <c r="J12" i="88"/>
  <c r="J13" i="88"/>
  <c r="J14" i="88"/>
  <c r="J15" i="88"/>
  <c r="J16" i="88"/>
  <c r="J17" i="88"/>
  <c r="F11" i="88"/>
  <c r="F12" i="88"/>
  <c r="F13" i="88"/>
  <c r="F14" i="88"/>
  <c r="F15" i="88"/>
  <c r="F16" i="88"/>
  <c r="F17" i="88"/>
  <c r="I80" i="88"/>
  <c r="H80" i="88"/>
  <c r="I79" i="88"/>
  <c r="H79" i="88"/>
  <c r="E80" i="88"/>
  <c r="D80" i="88"/>
  <c r="E79" i="88"/>
  <c r="D79" i="88"/>
  <c r="I60" i="88"/>
  <c r="H60" i="88"/>
  <c r="I59" i="88"/>
  <c r="H59" i="88"/>
  <c r="E60" i="88"/>
  <c r="D60" i="88"/>
  <c r="E59" i="88"/>
  <c r="D59" i="88"/>
  <c r="I40" i="88"/>
  <c r="H40" i="88"/>
  <c r="I39" i="88"/>
  <c r="H39" i="88"/>
  <c r="E40" i="88"/>
  <c r="D40" i="88"/>
  <c r="E39" i="88"/>
  <c r="D39" i="88"/>
  <c r="I20" i="88"/>
  <c r="H20" i="88"/>
  <c r="I19" i="88"/>
  <c r="E19" i="88"/>
  <c r="E20" i="88"/>
  <c r="D20" i="88"/>
  <c r="D19" i="88"/>
  <c r="E54" i="97" l="1"/>
  <c r="L72" i="97"/>
  <c r="L54" i="97"/>
  <c r="Z72" i="97"/>
  <c r="S54" i="97"/>
  <c r="Z90" i="97"/>
  <c r="L99" i="97"/>
  <c r="Z54" i="97"/>
  <c r="S72" i="97"/>
  <c r="E72" i="97"/>
  <c r="S108" i="97"/>
  <c r="L81" i="97"/>
  <c r="Z63" i="97"/>
  <c r="L90" i="97"/>
  <c r="Z99" i="97"/>
  <c r="Z108" i="97"/>
  <c r="R71" i="83" l="1"/>
  <c r="R71" i="99" s="1"/>
  <c r="R72" i="83"/>
  <c r="R72" i="99" s="1"/>
  <c r="R73" i="83"/>
  <c r="R73" i="99" s="1"/>
  <c r="R74" i="83"/>
  <c r="R74" i="99" s="1"/>
  <c r="R75" i="83"/>
  <c r="R75" i="99" s="1"/>
  <c r="R76" i="83"/>
  <c r="R76" i="99" s="1"/>
  <c r="R77" i="83"/>
  <c r="R77" i="99" s="1"/>
  <c r="N71" i="83"/>
  <c r="N71" i="99" s="1"/>
  <c r="T71" i="99" s="1"/>
  <c r="V71" i="99" s="1"/>
  <c r="N72" i="83"/>
  <c r="N72" i="99" s="1"/>
  <c r="N73" i="83"/>
  <c r="N73" i="99" s="1"/>
  <c r="N74" i="83"/>
  <c r="N74" i="99" s="1"/>
  <c r="N75" i="83"/>
  <c r="N75" i="99" s="1"/>
  <c r="N76" i="83"/>
  <c r="N76" i="99" s="1"/>
  <c r="N77" i="83"/>
  <c r="N77" i="99" s="1"/>
  <c r="J71" i="83"/>
  <c r="J71" i="99" s="1"/>
  <c r="J72" i="83"/>
  <c r="J72" i="99" s="1"/>
  <c r="J73" i="83"/>
  <c r="J73" i="99" s="1"/>
  <c r="J74" i="83"/>
  <c r="J74" i="99" s="1"/>
  <c r="J75" i="83"/>
  <c r="J75" i="99" s="1"/>
  <c r="J76" i="83"/>
  <c r="J76" i="99" s="1"/>
  <c r="T76" i="99" s="1"/>
  <c r="V76" i="99" s="1"/>
  <c r="J77" i="83"/>
  <c r="J77" i="99" s="1"/>
  <c r="T77" i="99" s="1"/>
  <c r="V77" i="99" s="1"/>
  <c r="F71" i="83"/>
  <c r="F71" i="99" s="1"/>
  <c r="F72" i="83"/>
  <c r="F72" i="99" s="1"/>
  <c r="F73" i="83"/>
  <c r="F73" i="99" s="1"/>
  <c r="F74" i="83"/>
  <c r="F74" i="99" s="1"/>
  <c r="F75" i="83"/>
  <c r="F75" i="99" s="1"/>
  <c r="F76" i="83"/>
  <c r="F76" i="99" s="1"/>
  <c r="F77" i="83"/>
  <c r="F77" i="99" s="1"/>
  <c r="R51" i="83"/>
  <c r="R51" i="99" s="1"/>
  <c r="R52" i="83"/>
  <c r="R52" i="99" s="1"/>
  <c r="R53" i="83"/>
  <c r="R53" i="99" s="1"/>
  <c r="R54" i="83"/>
  <c r="R54" i="99" s="1"/>
  <c r="R55" i="83"/>
  <c r="R55" i="99" s="1"/>
  <c r="R56" i="83"/>
  <c r="R56" i="99" s="1"/>
  <c r="R57" i="83"/>
  <c r="R57" i="99" s="1"/>
  <c r="N51" i="83"/>
  <c r="N51" i="99" s="1"/>
  <c r="N52" i="83"/>
  <c r="N52" i="99" s="1"/>
  <c r="N53" i="83"/>
  <c r="N53" i="99" s="1"/>
  <c r="N54" i="83"/>
  <c r="N54" i="99" s="1"/>
  <c r="N55" i="83"/>
  <c r="N55" i="99" s="1"/>
  <c r="N56" i="83"/>
  <c r="N56" i="99" s="1"/>
  <c r="N57" i="83"/>
  <c r="N57" i="99" s="1"/>
  <c r="J51" i="83"/>
  <c r="J51" i="99" s="1"/>
  <c r="J52" i="83"/>
  <c r="J52" i="99" s="1"/>
  <c r="T52" i="99" s="1"/>
  <c r="V52" i="99" s="1"/>
  <c r="J53" i="83"/>
  <c r="J53" i="99" s="1"/>
  <c r="J54" i="83"/>
  <c r="J54" i="99" s="1"/>
  <c r="T54" i="99" s="1"/>
  <c r="V54" i="99" s="1"/>
  <c r="J55" i="83"/>
  <c r="J55" i="99" s="1"/>
  <c r="J56" i="83"/>
  <c r="J56" i="99" s="1"/>
  <c r="T56" i="99" s="1"/>
  <c r="V56" i="99" s="1"/>
  <c r="J57" i="83"/>
  <c r="J57" i="99" s="1"/>
  <c r="F51" i="83"/>
  <c r="F51" i="99" s="1"/>
  <c r="F52" i="83"/>
  <c r="F52" i="99" s="1"/>
  <c r="F53" i="83"/>
  <c r="F53" i="99" s="1"/>
  <c r="F54" i="83"/>
  <c r="F54" i="99" s="1"/>
  <c r="F55" i="83"/>
  <c r="F55" i="99" s="1"/>
  <c r="F56" i="83"/>
  <c r="F56" i="99" s="1"/>
  <c r="F57" i="83"/>
  <c r="F57" i="99" s="1"/>
  <c r="R31" i="83"/>
  <c r="R31" i="99" s="1"/>
  <c r="R32" i="83"/>
  <c r="R32" i="99" s="1"/>
  <c r="R33" i="83"/>
  <c r="R33" i="99" s="1"/>
  <c r="R34" i="83"/>
  <c r="R34" i="99" s="1"/>
  <c r="R35" i="83"/>
  <c r="R35" i="99" s="1"/>
  <c r="R36" i="83"/>
  <c r="R36" i="99" s="1"/>
  <c r="R37" i="83"/>
  <c r="R37" i="99" s="1"/>
  <c r="N31" i="83"/>
  <c r="N31" i="99" s="1"/>
  <c r="N32" i="83"/>
  <c r="N32" i="99" s="1"/>
  <c r="N33" i="83"/>
  <c r="N33" i="99" s="1"/>
  <c r="N34" i="83"/>
  <c r="N34" i="99" s="1"/>
  <c r="N35" i="83"/>
  <c r="N35" i="99" s="1"/>
  <c r="N36" i="83"/>
  <c r="N36" i="99" s="1"/>
  <c r="N37" i="83"/>
  <c r="N37" i="99" s="1"/>
  <c r="J31" i="83"/>
  <c r="J31" i="99" s="1"/>
  <c r="J32" i="83"/>
  <c r="J32" i="99" s="1"/>
  <c r="J33" i="83"/>
  <c r="J33" i="99" s="1"/>
  <c r="J34" i="83"/>
  <c r="J34" i="99" s="1"/>
  <c r="J35" i="83"/>
  <c r="J35" i="99" s="1"/>
  <c r="J36" i="83"/>
  <c r="J36" i="99" s="1"/>
  <c r="J37" i="83"/>
  <c r="J37" i="99" s="1"/>
  <c r="F31" i="83"/>
  <c r="F31" i="99" s="1"/>
  <c r="F32" i="83"/>
  <c r="F32" i="99" s="1"/>
  <c r="F33" i="83"/>
  <c r="F33" i="99" s="1"/>
  <c r="F34" i="83"/>
  <c r="F34" i="99" s="1"/>
  <c r="F35" i="83"/>
  <c r="F35" i="99" s="1"/>
  <c r="F36" i="83"/>
  <c r="F36" i="99" s="1"/>
  <c r="F37" i="83"/>
  <c r="F37" i="99" s="1"/>
  <c r="T31" i="83"/>
  <c r="V31" i="83" s="1"/>
  <c r="T32" i="83"/>
  <c r="V32" i="83" s="1"/>
  <c r="T33" i="83"/>
  <c r="V33" i="83" s="1"/>
  <c r="T34" i="83"/>
  <c r="V34" i="83" s="1"/>
  <c r="T35" i="83"/>
  <c r="V35" i="83" s="1"/>
  <c r="T36" i="83"/>
  <c r="V36" i="83" s="1"/>
  <c r="T37" i="83"/>
  <c r="V37" i="83" s="1"/>
  <c r="T51" i="83"/>
  <c r="V51" i="83" s="1"/>
  <c r="T52" i="83"/>
  <c r="V52" i="83" s="1"/>
  <c r="T53" i="83"/>
  <c r="V53" i="83" s="1"/>
  <c r="T54" i="83"/>
  <c r="V54" i="83"/>
  <c r="T55" i="83"/>
  <c r="V55" i="83" s="1"/>
  <c r="T56" i="83"/>
  <c r="V56" i="83" s="1"/>
  <c r="T57" i="83"/>
  <c r="V57" i="83" s="1"/>
  <c r="T71" i="83"/>
  <c r="V71" i="83" s="1"/>
  <c r="T72" i="83"/>
  <c r="V72" i="83" s="1"/>
  <c r="T73" i="83"/>
  <c r="V73" i="83" s="1"/>
  <c r="T74" i="83"/>
  <c r="V74" i="83" s="1"/>
  <c r="T75" i="83"/>
  <c r="V75" i="83" s="1"/>
  <c r="T76" i="83"/>
  <c r="V76" i="83" s="1"/>
  <c r="T77" i="83"/>
  <c r="V77" i="83" s="1"/>
  <c r="T11" i="83"/>
  <c r="V11" i="83" s="1"/>
  <c r="T12" i="83"/>
  <c r="V12" i="83" s="1"/>
  <c r="T13" i="83"/>
  <c r="V13" i="83" s="1"/>
  <c r="T14" i="83"/>
  <c r="V14" i="83" s="1"/>
  <c r="T15" i="83"/>
  <c r="V15" i="83" s="1"/>
  <c r="T16" i="83"/>
  <c r="V16" i="83" s="1"/>
  <c r="T17" i="83"/>
  <c r="V17" i="83" s="1"/>
  <c r="R11" i="83"/>
  <c r="R11" i="99" s="1"/>
  <c r="R12" i="83"/>
  <c r="R12" i="99" s="1"/>
  <c r="R13" i="83"/>
  <c r="R13" i="99" s="1"/>
  <c r="R14" i="83"/>
  <c r="R14" i="99" s="1"/>
  <c r="R15" i="83"/>
  <c r="R15" i="99" s="1"/>
  <c r="R16" i="83"/>
  <c r="R16" i="99" s="1"/>
  <c r="R17" i="83"/>
  <c r="R17" i="99" s="1"/>
  <c r="N11" i="83"/>
  <c r="N11" i="99" s="1"/>
  <c r="N12" i="83"/>
  <c r="N12" i="99" s="1"/>
  <c r="N13" i="83"/>
  <c r="N13" i="99" s="1"/>
  <c r="N14" i="83"/>
  <c r="N14" i="99" s="1"/>
  <c r="N15" i="83"/>
  <c r="N15" i="99" s="1"/>
  <c r="N16" i="83"/>
  <c r="N16" i="99" s="1"/>
  <c r="N17" i="83"/>
  <c r="N17" i="99" s="1"/>
  <c r="J11" i="83"/>
  <c r="J11" i="99" s="1"/>
  <c r="T11" i="99" s="1"/>
  <c r="V11" i="99" s="1"/>
  <c r="J12" i="83"/>
  <c r="J12" i="99" s="1"/>
  <c r="T12" i="99" s="1"/>
  <c r="V12" i="99" s="1"/>
  <c r="J13" i="83"/>
  <c r="J13" i="99" s="1"/>
  <c r="T13" i="99" s="1"/>
  <c r="V13" i="99" s="1"/>
  <c r="J14" i="83"/>
  <c r="J14" i="99" s="1"/>
  <c r="T14" i="99" s="1"/>
  <c r="V14" i="99" s="1"/>
  <c r="J15" i="83"/>
  <c r="J15" i="99" s="1"/>
  <c r="J16" i="83"/>
  <c r="J16" i="99" s="1"/>
  <c r="J17" i="83"/>
  <c r="J17" i="99" s="1"/>
  <c r="F11" i="83"/>
  <c r="F11" i="99" s="1"/>
  <c r="F12" i="83"/>
  <c r="F12" i="99" s="1"/>
  <c r="F13" i="83"/>
  <c r="F13" i="99" s="1"/>
  <c r="F14" i="83"/>
  <c r="F14" i="99" s="1"/>
  <c r="F15" i="83"/>
  <c r="F15" i="99" s="1"/>
  <c r="F16" i="83"/>
  <c r="F16" i="99" s="1"/>
  <c r="F17" i="83"/>
  <c r="F17" i="99" s="1"/>
  <c r="L80" i="83"/>
  <c r="T17" i="99" l="1"/>
  <c r="V17" i="99" s="1"/>
  <c r="T31" i="99"/>
  <c r="T55" i="99"/>
  <c r="V55" i="99" s="1"/>
  <c r="T51" i="99"/>
  <c r="V51" i="99" s="1"/>
  <c r="T53" i="99"/>
  <c r="V53" i="99" s="1"/>
  <c r="T75" i="99"/>
  <c r="V75" i="99" s="1"/>
  <c r="T74" i="99"/>
  <c r="V74" i="99" s="1"/>
  <c r="T37" i="99"/>
  <c r="V37" i="99" s="1"/>
  <c r="T32" i="99"/>
  <c r="V32" i="99" s="1"/>
  <c r="T73" i="99"/>
  <c r="V73" i="99" s="1"/>
  <c r="T72" i="99"/>
  <c r="V72" i="99" s="1"/>
  <c r="T16" i="99"/>
  <c r="V16" i="99" s="1"/>
  <c r="T34" i="99"/>
  <c r="V34" i="99" s="1"/>
  <c r="T36" i="99"/>
  <c r="V36" i="99" s="1"/>
  <c r="T15" i="99"/>
  <c r="V15" i="99" s="1"/>
  <c r="V31" i="99"/>
  <c r="T33" i="99"/>
  <c r="V33" i="99" s="1"/>
  <c r="T35" i="99"/>
  <c r="V35" i="99" s="1"/>
  <c r="T57" i="99"/>
  <c r="V57" i="99" s="1"/>
  <c r="D60" i="83"/>
  <c r="E59" i="83"/>
  <c r="D59" i="83"/>
  <c r="U80" i="83"/>
  <c r="Q80" i="83"/>
  <c r="P80" i="83"/>
  <c r="M80" i="83"/>
  <c r="I80" i="83"/>
  <c r="H80" i="83"/>
  <c r="E80" i="83"/>
  <c r="D80" i="83"/>
  <c r="U79" i="83"/>
  <c r="Q79" i="83"/>
  <c r="P79" i="83"/>
  <c r="M79" i="83"/>
  <c r="L79" i="83"/>
  <c r="I79" i="83"/>
  <c r="H79" i="83"/>
  <c r="E79" i="83"/>
  <c r="D79" i="83"/>
  <c r="U60" i="83"/>
  <c r="Q60" i="83"/>
  <c r="P60" i="83"/>
  <c r="M60" i="83"/>
  <c r="L60" i="83"/>
  <c r="I60" i="83"/>
  <c r="H60" i="83"/>
  <c r="E60" i="83"/>
  <c r="U59" i="83"/>
  <c r="Q59" i="83"/>
  <c r="P59" i="83"/>
  <c r="M59" i="83"/>
  <c r="L59" i="83"/>
  <c r="I59" i="83"/>
  <c r="H59" i="83"/>
  <c r="U40" i="83"/>
  <c r="Q40" i="83"/>
  <c r="P40" i="83"/>
  <c r="M40" i="83"/>
  <c r="L40" i="83"/>
  <c r="I40" i="83"/>
  <c r="H40" i="83"/>
  <c r="E40" i="83"/>
  <c r="D40" i="83"/>
  <c r="U39" i="83"/>
  <c r="Q39" i="83"/>
  <c r="P39" i="83"/>
  <c r="M39" i="83"/>
  <c r="L39" i="83"/>
  <c r="I39" i="83"/>
  <c r="H39" i="83"/>
  <c r="E39" i="83"/>
  <c r="D39" i="83"/>
  <c r="U20" i="83"/>
  <c r="U19" i="83"/>
  <c r="P20" i="83"/>
  <c r="P19" i="83"/>
  <c r="Q20" i="83"/>
  <c r="Q19" i="83"/>
  <c r="M20" i="83"/>
  <c r="L20" i="83"/>
  <c r="M19" i="83"/>
  <c r="L19" i="83"/>
  <c r="I20" i="83"/>
  <c r="H20" i="83"/>
  <c r="I19" i="83"/>
  <c r="H19" i="83"/>
  <c r="E19" i="83"/>
  <c r="E20" i="83"/>
  <c r="D20" i="83"/>
  <c r="D19" i="83"/>
  <c r="I80" i="87" l="1"/>
  <c r="H80" i="87"/>
  <c r="I79" i="87"/>
  <c r="H79" i="87"/>
  <c r="E80" i="87"/>
  <c r="D80" i="87"/>
  <c r="E79" i="87"/>
  <c r="D79" i="87"/>
  <c r="I60" i="87"/>
  <c r="H60" i="87"/>
  <c r="I59" i="87"/>
  <c r="H59" i="87"/>
  <c r="E60" i="87"/>
  <c r="D60" i="87"/>
  <c r="E59" i="87"/>
  <c r="D59" i="87"/>
  <c r="I40" i="87"/>
  <c r="H40" i="87"/>
  <c r="I39" i="87"/>
  <c r="H39" i="87"/>
  <c r="E40" i="87"/>
  <c r="D40" i="87"/>
  <c r="E39" i="87"/>
  <c r="D39" i="87"/>
  <c r="I20" i="87"/>
  <c r="H20" i="87"/>
  <c r="I19" i="87"/>
  <c r="H19" i="87"/>
  <c r="E19" i="87"/>
  <c r="E20" i="87"/>
  <c r="D20" i="87"/>
  <c r="D19" i="87"/>
  <c r="J71" i="87"/>
  <c r="J72" i="87"/>
  <c r="J73" i="87"/>
  <c r="J74" i="87"/>
  <c r="J75" i="87"/>
  <c r="J76" i="87"/>
  <c r="J77" i="87"/>
  <c r="F71" i="87"/>
  <c r="F72" i="87"/>
  <c r="F73" i="87"/>
  <c r="F74" i="87"/>
  <c r="F75" i="87"/>
  <c r="F76" i="87"/>
  <c r="F77" i="87"/>
  <c r="J51" i="87"/>
  <c r="J52" i="87"/>
  <c r="J53" i="87"/>
  <c r="J54" i="87"/>
  <c r="J55" i="87"/>
  <c r="J56" i="87"/>
  <c r="J57" i="87"/>
  <c r="F51" i="87"/>
  <c r="F52" i="87"/>
  <c r="F53" i="87"/>
  <c r="F54" i="87"/>
  <c r="F55" i="87"/>
  <c r="F56" i="87"/>
  <c r="F57" i="87"/>
  <c r="J31" i="87"/>
  <c r="J32" i="87"/>
  <c r="J33" i="87"/>
  <c r="J34" i="87"/>
  <c r="J35" i="87"/>
  <c r="J36" i="87"/>
  <c r="J37" i="87"/>
  <c r="F31" i="87"/>
  <c r="F32" i="87"/>
  <c r="F33" i="87"/>
  <c r="F34" i="87"/>
  <c r="F35" i="87"/>
  <c r="F36" i="87"/>
  <c r="F37" i="87"/>
  <c r="J11" i="87"/>
  <c r="J12" i="87"/>
  <c r="J13" i="87"/>
  <c r="J14" i="87"/>
  <c r="J15" i="87"/>
  <c r="J16" i="87"/>
  <c r="J17" i="87"/>
  <c r="F11" i="87"/>
  <c r="F12" i="87"/>
  <c r="F13" i="87"/>
  <c r="F14" i="87"/>
  <c r="F15" i="87"/>
  <c r="F16" i="87"/>
  <c r="F17" i="87"/>
  <c r="J70" i="87" l="1"/>
  <c r="F70" i="87"/>
  <c r="J69" i="87"/>
  <c r="F69" i="87"/>
  <c r="J68" i="87"/>
  <c r="F68" i="87"/>
  <c r="J67" i="87"/>
  <c r="F67" i="87"/>
  <c r="J66" i="87"/>
  <c r="F66" i="87"/>
  <c r="J50" i="87"/>
  <c r="F50" i="87"/>
  <c r="J49" i="87"/>
  <c r="F49" i="87"/>
  <c r="J48" i="87"/>
  <c r="F48" i="87"/>
  <c r="J47" i="87"/>
  <c r="F47" i="87"/>
  <c r="J46" i="87"/>
  <c r="F46" i="87"/>
  <c r="J30" i="87"/>
  <c r="F30" i="87"/>
  <c r="J29" i="87"/>
  <c r="F29" i="87"/>
  <c r="J28" i="87"/>
  <c r="F28" i="87"/>
  <c r="J27" i="87"/>
  <c r="F27" i="87"/>
  <c r="J26" i="87"/>
  <c r="J79" i="87" l="1"/>
  <c r="F40" i="87"/>
  <c r="F39" i="87"/>
  <c r="J40" i="87"/>
  <c r="J39" i="87"/>
  <c r="J80" i="87"/>
  <c r="F60" i="87"/>
  <c r="F59" i="87"/>
  <c r="J60" i="87"/>
  <c r="J59" i="87"/>
  <c r="F80" i="87"/>
  <c r="F79" i="87"/>
  <c r="J27" i="83"/>
  <c r="J27" i="99" s="1"/>
  <c r="N27" i="83"/>
  <c r="N27" i="99" s="1"/>
  <c r="R27" i="83"/>
  <c r="R27" i="99" s="1"/>
  <c r="T27" i="99" s="1"/>
  <c r="J67" i="83"/>
  <c r="J67" i="99" s="1"/>
  <c r="N67" i="83"/>
  <c r="N67" i="99" s="1"/>
  <c r="R67" i="83"/>
  <c r="R67" i="99" s="1"/>
  <c r="T67" i="99" l="1"/>
  <c r="V67" i="99" s="1"/>
  <c r="J70" i="88"/>
  <c r="F70" i="88"/>
  <c r="J69" i="88"/>
  <c r="F69" i="88"/>
  <c r="J68" i="88"/>
  <c r="F68" i="88"/>
  <c r="J67" i="88"/>
  <c r="F67" i="88"/>
  <c r="J66" i="88"/>
  <c r="F66" i="88"/>
  <c r="J50" i="88"/>
  <c r="F50" i="88"/>
  <c r="J49" i="88"/>
  <c r="F49" i="88"/>
  <c r="J48" i="88"/>
  <c r="F48" i="88"/>
  <c r="J47" i="88"/>
  <c r="F47" i="88"/>
  <c r="J46" i="88"/>
  <c r="F46" i="88"/>
  <c r="J30" i="88"/>
  <c r="F30" i="88"/>
  <c r="J29" i="88"/>
  <c r="F29" i="88"/>
  <c r="J28" i="88"/>
  <c r="F28" i="88"/>
  <c r="J27" i="88"/>
  <c r="F27" i="88"/>
  <c r="J26" i="88"/>
  <c r="F26" i="88"/>
  <c r="C80" i="88"/>
  <c r="C79" i="88"/>
  <c r="C60" i="88"/>
  <c r="C59" i="88"/>
  <c r="C40" i="88"/>
  <c r="C39" i="88"/>
  <c r="C20" i="88"/>
  <c r="C19" i="88"/>
  <c r="J10" i="88"/>
  <c r="F10" i="88"/>
  <c r="J9" i="88"/>
  <c r="F9" i="88"/>
  <c r="J8" i="88"/>
  <c r="F8" i="88"/>
  <c r="J7" i="88"/>
  <c r="F7" i="88"/>
  <c r="J6" i="88"/>
  <c r="F6" i="88"/>
  <c r="J39" i="88" l="1"/>
  <c r="J40" i="88"/>
  <c r="J80" i="88"/>
  <c r="J79" i="88"/>
  <c r="J20" i="88"/>
  <c r="J19" i="88"/>
  <c r="J60" i="88"/>
  <c r="J59" i="88"/>
  <c r="F39" i="88"/>
  <c r="F40" i="88"/>
  <c r="F79" i="88"/>
  <c r="F80" i="88"/>
  <c r="F20" i="88"/>
  <c r="F19" i="88"/>
  <c r="F59" i="88"/>
  <c r="F60" i="88"/>
  <c r="C80" i="87"/>
  <c r="C79" i="87"/>
  <c r="C60" i="87"/>
  <c r="C59" i="87"/>
  <c r="C40" i="87"/>
  <c r="C39" i="87"/>
  <c r="C20" i="87"/>
  <c r="C19" i="87"/>
  <c r="J10" i="87"/>
  <c r="F10" i="87"/>
  <c r="J9" i="87"/>
  <c r="F9" i="87"/>
  <c r="J8" i="87"/>
  <c r="J7" i="87"/>
  <c r="F7" i="87"/>
  <c r="J6" i="87"/>
  <c r="J20" i="87" l="1"/>
  <c r="J19" i="87"/>
  <c r="F19" i="87"/>
  <c r="F20" i="87"/>
  <c r="R67" i="85"/>
  <c r="N67" i="85"/>
  <c r="J67" i="85"/>
  <c r="T67" i="85" s="1"/>
  <c r="V67" i="85" s="1"/>
  <c r="V49" i="85"/>
  <c r="V30" i="85"/>
  <c r="V29" i="85"/>
  <c r="V28" i="85"/>
  <c r="V27" i="85"/>
  <c r="R27" i="85"/>
  <c r="N27" i="85"/>
  <c r="J27" i="85"/>
  <c r="C80" i="85"/>
  <c r="C79" i="85"/>
  <c r="C60" i="85"/>
  <c r="C59" i="85"/>
  <c r="C40" i="85"/>
  <c r="C39" i="85"/>
  <c r="C20" i="85"/>
  <c r="U19" i="85"/>
  <c r="Q19" i="85"/>
  <c r="P19" i="85"/>
  <c r="M19" i="85"/>
  <c r="L19" i="85"/>
  <c r="I19" i="85"/>
  <c r="H19" i="85"/>
  <c r="C19" i="85"/>
  <c r="T40" i="85" l="1"/>
  <c r="T39" i="85"/>
  <c r="V40" i="85" l="1"/>
  <c r="V39" i="85"/>
  <c r="T70" i="83" l="1"/>
  <c r="V70" i="83" s="1"/>
  <c r="T69" i="83"/>
  <c r="V69" i="83" s="1"/>
  <c r="T68" i="83"/>
  <c r="T67" i="83"/>
  <c r="V67" i="83" s="1"/>
  <c r="T66" i="83"/>
  <c r="T50" i="83"/>
  <c r="V50" i="83" s="1"/>
  <c r="T49" i="83"/>
  <c r="V49" i="83" s="1"/>
  <c r="T48" i="83"/>
  <c r="V48" i="83" s="1"/>
  <c r="T47" i="83"/>
  <c r="V47" i="83" s="1"/>
  <c r="T46" i="83"/>
  <c r="T30" i="83"/>
  <c r="V30" i="83" s="1"/>
  <c r="T29" i="83"/>
  <c r="V29" i="83" s="1"/>
  <c r="T28" i="83"/>
  <c r="V28" i="83" s="1"/>
  <c r="T27" i="83"/>
  <c r="T26" i="83"/>
  <c r="T7" i="83"/>
  <c r="V7" i="83" s="1"/>
  <c r="T8" i="83"/>
  <c r="V8" i="83" s="1"/>
  <c r="T9" i="83"/>
  <c r="V9" i="83" s="1"/>
  <c r="T10" i="83"/>
  <c r="V10" i="83" s="1"/>
  <c r="V66" i="83" l="1"/>
  <c r="T79" i="83"/>
  <c r="T80" i="83"/>
  <c r="T19" i="83"/>
  <c r="T20" i="83"/>
  <c r="V26" i="83"/>
  <c r="T40" i="83"/>
  <c r="T39" i="83"/>
  <c r="T60" i="83"/>
  <c r="T59" i="83"/>
  <c r="V68" i="83"/>
  <c r="V46" i="83"/>
  <c r="V27" i="83"/>
  <c r="V27" i="99" s="1"/>
  <c r="V80" i="83" l="1"/>
  <c r="V59" i="83"/>
  <c r="V60" i="83"/>
  <c r="V39" i="83"/>
  <c r="V40" i="83"/>
  <c r="V20" i="83"/>
  <c r="V19" i="83"/>
  <c r="V79" i="83"/>
  <c r="R70" i="83" l="1"/>
  <c r="R70" i="99" s="1"/>
  <c r="N70" i="83"/>
  <c r="N70" i="99" s="1"/>
  <c r="J70" i="83"/>
  <c r="J70" i="99" s="1"/>
  <c r="T70" i="99" s="1"/>
  <c r="V70" i="99" s="1"/>
  <c r="F70" i="83"/>
  <c r="F70" i="99" s="1"/>
  <c r="R69" i="83"/>
  <c r="R69" i="99" s="1"/>
  <c r="N69" i="83"/>
  <c r="N69" i="99" s="1"/>
  <c r="J69" i="83"/>
  <c r="J69" i="99" s="1"/>
  <c r="F69" i="83"/>
  <c r="F69" i="99" s="1"/>
  <c r="R68" i="83"/>
  <c r="R68" i="99" s="1"/>
  <c r="N68" i="83"/>
  <c r="N68" i="99" s="1"/>
  <c r="J68" i="83"/>
  <c r="J68" i="99" s="1"/>
  <c r="F68" i="83"/>
  <c r="F68" i="99" s="1"/>
  <c r="F67" i="83"/>
  <c r="F67" i="99" s="1"/>
  <c r="R66" i="83"/>
  <c r="R66" i="99" s="1"/>
  <c r="N66" i="83"/>
  <c r="N66" i="99" s="1"/>
  <c r="J66" i="83"/>
  <c r="J66" i="99" s="1"/>
  <c r="F66" i="83"/>
  <c r="F66" i="99" s="1"/>
  <c r="R50" i="83"/>
  <c r="R50" i="99" s="1"/>
  <c r="N50" i="83"/>
  <c r="N50" i="99" s="1"/>
  <c r="T50" i="99" s="1"/>
  <c r="V50" i="99" s="1"/>
  <c r="J50" i="83"/>
  <c r="J50" i="99" s="1"/>
  <c r="F50" i="83"/>
  <c r="F50" i="99" s="1"/>
  <c r="R49" i="83"/>
  <c r="R49" i="99" s="1"/>
  <c r="N49" i="83"/>
  <c r="N49" i="99" s="1"/>
  <c r="J49" i="83"/>
  <c r="J49" i="99" s="1"/>
  <c r="T49" i="99" s="1"/>
  <c r="V49" i="99" s="1"/>
  <c r="F49" i="83"/>
  <c r="F49" i="99" s="1"/>
  <c r="R48" i="83"/>
  <c r="R48" i="99" s="1"/>
  <c r="N48" i="83"/>
  <c r="N48" i="99" s="1"/>
  <c r="J48" i="83"/>
  <c r="J48" i="99" s="1"/>
  <c r="T48" i="99" s="1"/>
  <c r="V48" i="99" s="1"/>
  <c r="F48" i="83"/>
  <c r="F48" i="99" s="1"/>
  <c r="R47" i="83"/>
  <c r="R47" i="99" s="1"/>
  <c r="N47" i="83"/>
  <c r="N47" i="99" s="1"/>
  <c r="J47" i="83"/>
  <c r="J47" i="99" s="1"/>
  <c r="F47" i="83"/>
  <c r="F47" i="99" s="1"/>
  <c r="R46" i="83"/>
  <c r="R46" i="99" s="1"/>
  <c r="N46" i="83"/>
  <c r="N46" i="99" s="1"/>
  <c r="J46" i="83"/>
  <c r="J46" i="99" s="1"/>
  <c r="F46" i="83"/>
  <c r="F46" i="99" s="1"/>
  <c r="R30" i="83"/>
  <c r="R30" i="99" s="1"/>
  <c r="N30" i="83"/>
  <c r="N30" i="99" s="1"/>
  <c r="J30" i="83"/>
  <c r="J30" i="99" s="1"/>
  <c r="T30" i="99" s="1"/>
  <c r="V30" i="99" s="1"/>
  <c r="F30" i="83"/>
  <c r="F30" i="99" s="1"/>
  <c r="R29" i="83"/>
  <c r="R29" i="99" s="1"/>
  <c r="N29" i="83"/>
  <c r="N29" i="99" s="1"/>
  <c r="J29" i="83"/>
  <c r="J29" i="99" s="1"/>
  <c r="F29" i="83"/>
  <c r="F29" i="99" s="1"/>
  <c r="R28" i="83"/>
  <c r="R28" i="99" s="1"/>
  <c r="N28" i="83"/>
  <c r="N28" i="99" s="1"/>
  <c r="N40" i="99" s="1"/>
  <c r="J28" i="83"/>
  <c r="J28" i="99" s="1"/>
  <c r="F28" i="83"/>
  <c r="F28" i="99" s="1"/>
  <c r="F27" i="83"/>
  <c r="F27" i="99" s="1"/>
  <c r="R26" i="83"/>
  <c r="N26" i="83"/>
  <c r="N26" i="99" s="1"/>
  <c r="J26" i="83"/>
  <c r="J26" i="99" s="1"/>
  <c r="F26" i="83"/>
  <c r="C80" i="83"/>
  <c r="C79" i="83"/>
  <c r="C60" i="83"/>
  <c r="C59" i="83"/>
  <c r="C40" i="83"/>
  <c r="C39" i="83"/>
  <c r="C20" i="83"/>
  <c r="C19" i="83"/>
  <c r="R10" i="83"/>
  <c r="R10" i="99" s="1"/>
  <c r="N10" i="83"/>
  <c r="N10" i="99" s="1"/>
  <c r="J10" i="83"/>
  <c r="J10" i="99" s="1"/>
  <c r="T10" i="99" s="1"/>
  <c r="V10" i="99" s="1"/>
  <c r="F10" i="83"/>
  <c r="F10" i="99" s="1"/>
  <c r="R9" i="83"/>
  <c r="R9" i="99" s="1"/>
  <c r="N9" i="83"/>
  <c r="N9" i="99" s="1"/>
  <c r="J9" i="83"/>
  <c r="J9" i="99" s="1"/>
  <c r="T9" i="99" s="1"/>
  <c r="V9" i="99" s="1"/>
  <c r="F9" i="83"/>
  <c r="F9" i="99" s="1"/>
  <c r="R8" i="83"/>
  <c r="R8" i="99" s="1"/>
  <c r="N8" i="83"/>
  <c r="N8" i="99" s="1"/>
  <c r="J8" i="83"/>
  <c r="J8" i="99" s="1"/>
  <c r="F8" i="83"/>
  <c r="F8" i="99" s="1"/>
  <c r="R7" i="83"/>
  <c r="R7" i="99" s="1"/>
  <c r="N7" i="83"/>
  <c r="N7" i="99" s="1"/>
  <c r="J7" i="83"/>
  <c r="J7" i="99" s="1"/>
  <c r="F7" i="83"/>
  <c r="F7" i="99" s="1"/>
  <c r="R6" i="83"/>
  <c r="N6" i="83"/>
  <c r="N6" i="99" s="1"/>
  <c r="J6" i="83"/>
  <c r="N60" i="99" l="1"/>
  <c r="N59" i="99"/>
  <c r="T28" i="99"/>
  <c r="V28" i="99" s="1"/>
  <c r="R60" i="99"/>
  <c r="R59" i="99"/>
  <c r="T68" i="99"/>
  <c r="V68" i="99" s="1"/>
  <c r="J6" i="99"/>
  <c r="J6" i="85"/>
  <c r="T47" i="99"/>
  <c r="V47" i="99" s="1"/>
  <c r="J60" i="99"/>
  <c r="T46" i="99"/>
  <c r="J59" i="99"/>
  <c r="T29" i="99"/>
  <c r="V29" i="99" s="1"/>
  <c r="F26" i="99"/>
  <c r="F26" i="85"/>
  <c r="T69" i="99"/>
  <c r="V69" i="99" s="1"/>
  <c r="J39" i="99"/>
  <c r="J40" i="99"/>
  <c r="F60" i="99"/>
  <c r="F79" i="99"/>
  <c r="F80" i="99"/>
  <c r="T66" i="99"/>
  <c r="J80" i="99"/>
  <c r="J79" i="99"/>
  <c r="N20" i="99"/>
  <c r="N19" i="99"/>
  <c r="N80" i="99"/>
  <c r="N79" i="99"/>
  <c r="F19" i="99"/>
  <c r="F20" i="99"/>
  <c r="T7" i="99"/>
  <c r="V7" i="99" s="1"/>
  <c r="R26" i="99"/>
  <c r="R26" i="85"/>
  <c r="R79" i="99"/>
  <c r="R80" i="99"/>
  <c r="R6" i="85"/>
  <c r="R6" i="99"/>
  <c r="N39" i="99"/>
  <c r="T8" i="99"/>
  <c r="V8" i="99" s="1"/>
  <c r="F59" i="99"/>
  <c r="R39" i="83"/>
  <c r="R79" i="83"/>
  <c r="R66" i="85"/>
  <c r="F80" i="83"/>
  <c r="F79" i="83"/>
  <c r="N20" i="83"/>
  <c r="N19" i="83"/>
  <c r="N40" i="83"/>
  <c r="N39" i="83"/>
  <c r="J60" i="83"/>
  <c r="J59" i="83"/>
  <c r="J79" i="83"/>
  <c r="J80" i="83"/>
  <c r="R20" i="83"/>
  <c r="R19" i="83"/>
  <c r="R40" i="83"/>
  <c r="N60" i="83"/>
  <c r="N59" i="83"/>
  <c r="N79" i="83"/>
  <c r="N80" i="83"/>
  <c r="F19" i="83"/>
  <c r="F20" i="83"/>
  <c r="F39" i="83"/>
  <c r="F40" i="83"/>
  <c r="R59" i="83"/>
  <c r="R60" i="83"/>
  <c r="R80" i="83"/>
  <c r="J19" i="83"/>
  <c r="J20" i="83"/>
  <c r="J39" i="83"/>
  <c r="J40" i="83"/>
  <c r="F59" i="83"/>
  <c r="F60" i="83"/>
  <c r="N6" i="85"/>
  <c r="N7" i="85"/>
  <c r="J8" i="85"/>
  <c r="F9" i="85"/>
  <c r="R10" i="85"/>
  <c r="N26" i="85"/>
  <c r="R28" i="85"/>
  <c r="N29" i="85"/>
  <c r="J30" i="85"/>
  <c r="N46" i="85"/>
  <c r="J47" i="85"/>
  <c r="F48" i="85"/>
  <c r="N50" i="85"/>
  <c r="J66" i="85"/>
  <c r="F67" i="85"/>
  <c r="N68" i="85"/>
  <c r="J69" i="85"/>
  <c r="F70" i="85"/>
  <c r="F8" i="85"/>
  <c r="R7" i="85"/>
  <c r="N8" i="85"/>
  <c r="J9" i="85"/>
  <c r="F10" i="85"/>
  <c r="F28" i="85"/>
  <c r="R29" i="85"/>
  <c r="N30" i="85"/>
  <c r="R46" i="85"/>
  <c r="N47" i="85"/>
  <c r="J48" i="85"/>
  <c r="F49" i="85"/>
  <c r="R50" i="85"/>
  <c r="N66" i="85"/>
  <c r="R68" i="85"/>
  <c r="N69" i="85"/>
  <c r="J70" i="85"/>
  <c r="F7" i="85"/>
  <c r="R8" i="85"/>
  <c r="N9" i="85"/>
  <c r="J10" i="85"/>
  <c r="J28" i="85"/>
  <c r="F29" i="85"/>
  <c r="R30" i="85"/>
  <c r="F46" i="85"/>
  <c r="R47" i="85"/>
  <c r="N48" i="85"/>
  <c r="F50" i="85"/>
  <c r="F68" i="85"/>
  <c r="R69" i="85"/>
  <c r="N70" i="85"/>
  <c r="J7" i="85"/>
  <c r="R9" i="85"/>
  <c r="N10" i="85"/>
  <c r="J26" i="85"/>
  <c r="N28" i="85"/>
  <c r="J29" i="85"/>
  <c r="F30" i="85"/>
  <c r="J46" i="85"/>
  <c r="F47" i="85"/>
  <c r="R48" i="85"/>
  <c r="J50" i="85"/>
  <c r="F66" i="85"/>
  <c r="J68" i="85"/>
  <c r="F69" i="85"/>
  <c r="R70" i="85"/>
  <c r="F27" i="85"/>
  <c r="T46" i="85" l="1"/>
  <c r="T69" i="85"/>
  <c r="V69" i="85" s="1"/>
  <c r="T48" i="85"/>
  <c r="V48" i="85" s="1"/>
  <c r="T50" i="85"/>
  <c r="V50" i="85" s="1"/>
  <c r="V66" i="99"/>
  <c r="T79" i="99"/>
  <c r="T80" i="99"/>
  <c r="V46" i="99"/>
  <c r="T60" i="99"/>
  <c r="T59" i="99"/>
  <c r="R39" i="85"/>
  <c r="T68" i="85"/>
  <c r="V68" i="85" s="1"/>
  <c r="T7" i="85"/>
  <c r="V7" i="85" s="1"/>
  <c r="T66" i="85"/>
  <c r="T6" i="85"/>
  <c r="T10" i="85"/>
  <c r="V10" i="85" s="1"/>
  <c r="R39" i="99"/>
  <c r="R40" i="99"/>
  <c r="T26" i="99"/>
  <c r="T6" i="99"/>
  <c r="J20" i="99"/>
  <c r="J19" i="99"/>
  <c r="T8" i="85"/>
  <c r="V8" i="85" s="1"/>
  <c r="T47" i="85"/>
  <c r="V47" i="85" s="1"/>
  <c r="T70" i="85"/>
  <c r="V70" i="85" s="1"/>
  <c r="T9" i="85"/>
  <c r="V9" i="85" s="1"/>
  <c r="V46" i="85"/>
  <c r="R19" i="85"/>
  <c r="R19" i="99"/>
  <c r="R20" i="99"/>
  <c r="F39" i="99"/>
  <c r="F40" i="99"/>
  <c r="J39" i="85"/>
  <c r="J40" i="85"/>
  <c r="R79" i="85"/>
  <c r="R80" i="85"/>
  <c r="J80" i="85"/>
  <c r="J79" i="85"/>
  <c r="N60" i="85"/>
  <c r="N59" i="85"/>
  <c r="N40" i="85"/>
  <c r="N39" i="85"/>
  <c r="F20" i="85"/>
  <c r="F19" i="85"/>
  <c r="F80" i="85"/>
  <c r="F79" i="85"/>
  <c r="F60" i="85"/>
  <c r="F59" i="85"/>
  <c r="F40" i="85"/>
  <c r="F39" i="85"/>
  <c r="N19" i="85"/>
  <c r="N20" i="85"/>
  <c r="R20" i="85"/>
  <c r="J59" i="85"/>
  <c r="J60" i="85"/>
  <c r="R59" i="85"/>
  <c r="R60" i="85"/>
  <c r="J19" i="85"/>
  <c r="J20" i="85"/>
  <c r="N80" i="85"/>
  <c r="N79" i="85"/>
  <c r="R40" i="85"/>
  <c r="S72" i="81"/>
  <c r="DY53" i="81"/>
  <c r="GQ50" i="81"/>
  <c r="FV49" i="81"/>
  <c r="FY49" i="81"/>
  <c r="BP49" i="81"/>
  <c r="T60" i="85" l="1"/>
  <c r="V60" i="85"/>
  <c r="V59" i="85"/>
  <c r="V6" i="85"/>
  <c r="T20" i="85"/>
  <c r="T19" i="85"/>
  <c r="T79" i="85"/>
  <c r="T80" i="85"/>
  <c r="V66" i="85"/>
  <c r="V6" i="99"/>
  <c r="T20" i="99"/>
  <c r="T19" i="99"/>
  <c r="V59" i="99"/>
  <c r="V60" i="99"/>
  <c r="T39" i="99"/>
  <c r="T40" i="99"/>
  <c r="V26" i="99"/>
  <c r="T59" i="85"/>
  <c r="V80" i="99"/>
  <c r="V79" i="99"/>
  <c r="GQ74" i="81"/>
  <c r="GN74" i="81"/>
  <c r="GK74" i="81"/>
  <c r="GH74" i="81"/>
  <c r="GE74" i="81"/>
  <c r="GB74" i="81"/>
  <c r="FY74" i="81"/>
  <c r="FV74" i="81"/>
  <c r="FS74" i="81"/>
  <c r="FP74" i="81"/>
  <c r="FM74" i="81"/>
  <c r="FJ74" i="81"/>
  <c r="FG74" i="81"/>
  <c r="FD74" i="81"/>
  <c r="FA74" i="81"/>
  <c r="EX74" i="81"/>
  <c r="GQ73" i="81"/>
  <c r="GN73" i="81"/>
  <c r="GK73" i="81"/>
  <c r="GH73" i="81"/>
  <c r="GE73" i="81"/>
  <c r="GB73" i="81"/>
  <c r="FY73" i="81"/>
  <c r="FV73" i="81"/>
  <c r="FS73" i="81"/>
  <c r="FP73" i="81"/>
  <c r="FM73" i="81"/>
  <c r="FJ73" i="81"/>
  <c r="FG73" i="81"/>
  <c r="FD73" i="81"/>
  <c r="FA73" i="81"/>
  <c r="EX73" i="81"/>
  <c r="GQ72" i="81"/>
  <c r="GN72" i="81"/>
  <c r="GK72" i="81"/>
  <c r="GH72" i="81"/>
  <c r="GE72" i="81"/>
  <c r="GB72" i="81"/>
  <c r="FY72" i="81"/>
  <c r="FV72" i="81"/>
  <c r="FS72" i="81"/>
  <c r="FP72" i="81"/>
  <c r="FM72" i="81"/>
  <c r="FJ72" i="81"/>
  <c r="FG72" i="81"/>
  <c r="FD72" i="81"/>
  <c r="FA72" i="81"/>
  <c r="EX72" i="81"/>
  <c r="GQ71" i="81"/>
  <c r="GN71" i="81"/>
  <c r="GK71" i="81"/>
  <c r="GH71" i="81"/>
  <c r="GE71" i="81"/>
  <c r="GB71" i="81"/>
  <c r="FY71" i="81"/>
  <c r="FV71" i="81"/>
  <c r="FS71" i="81"/>
  <c r="FP71" i="81"/>
  <c r="FM71" i="81"/>
  <c r="FJ71" i="81"/>
  <c r="FG71" i="81"/>
  <c r="FD71" i="81"/>
  <c r="FA71" i="81"/>
  <c r="EX71" i="81"/>
  <c r="GQ70" i="81"/>
  <c r="GN70" i="81"/>
  <c r="GK70" i="81"/>
  <c r="GH70" i="81"/>
  <c r="GE70" i="81"/>
  <c r="GB70" i="81"/>
  <c r="FY70" i="81"/>
  <c r="FV70" i="81"/>
  <c r="FS70" i="81"/>
  <c r="FP70" i="81"/>
  <c r="FM70" i="81"/>
  <c r="FJ70" i="81"/>
  <c r="FG70" i="81"/>
  <c r="FD70" i="81"/>
  <c r="FA70" i="81"/>
  <c r="EX70" i="81"/>
  <c r="GQ53" i="81"/>
  <c r="GN53" i="81"/>
  <c r="GK53" i="81"/>
  <c r="GH53" i="81"/>
  <c r="GE53" i="81"/>
  <c r="GB53" i="81"/>
  <c r="FY53" i="81"/>
  <c r="FV53" i="81"/>
  <c r="FS53" i="81"/>
  <c r="FP53" i="81"/>
  <c r="FM53" i="81"/>
  <c r="FJ53" i="81"/>
  <c r="FG53" i="81"/>
  <c r="FD53" i="81"/>
  <c r="FA53" i="81"/>
  <c r="EX53" i="81"/>
  <c r="GQ52" i="81"/>
  <c r="GN52" i="81"/>
  <c r="GK52" i="81"/>
  <c r="GH52" i="81"/>
  <c r="GE52" i="81"/>
  <c r="GB52" i="81"/>
  <c r="FY52" i="81"/>
  <c r="FV52" i="81"/>
  <c r="FS52" i="81"/>
  <c r="FP52" i="81"/>
  <c r="FM52" i="81"/>
  <c r="FJ52" i="81"/>
  <c r="FG52" i="81"/>
  <c r="FD52" i="81"/>
  <c r="FA52" i="81"/>
  <c r="EX52" i="81"/>
  <c r="GQ51" i="81"/>
  <c r="GN51" i="81"/>
  <c r="GK51" i="81"/>
  <c r="GH51" i="81"/>
  <c r="GE51" i="81"/>
  <c r="GB51" i="81"/>
  <c r="FY51" i="81"/>
  <c r="FV51" i="81"/>
  <c r="FS51" i="81"/>
  <c r="FP51" i="81"/>
  <c r="FM51" i="81"/>
  <c r="FJ51" i="81"/>
  <c r="FG51" i="81"/>
  <c r="FD51" i="81"/>
  <c r="FA51" i="81"/>
  <c r="EX51" i="81"/>
  <c r="GN50" i="81"/>
  <c r="GK50" i="81"/>
  <c r="GH50" i="81"/>
  <c r="GE50" i="81"/>
  <c r="GB50" i="81"/>
  <c r="FY50" i="81"/>
  <c r="FV50" i="81"/>
  <c r="FS50" i="81"/>
  <c r="FP50" i="81"/>
  <c r="FM50" i="81"/>
  <c r="FJ50" i="81"/>
  <c r="FG50" i="81"/>
  <c r="FD50" i="81"/>
  <c r="FA50" i="81"/>
  <c r="EX50" i="81"/>
  <c r="GQ49" i="81"/>
  <c r="GN49" i="81"/>
  <c r="GK49" i="81"/>
  <c r="GH49" i="81"/>
  <c r="GE49" i="81"/>
  <c r="GB49" i="81"/>
  <c r="FS49" i="81"/>
  <c r="FP49" i="81"/>
  <c r="FM49" i="81"/>
  <c r="FJ49" i="81"/>
  <c r="FG49" i="81"/>
  <c r="FD49" i="81"/>
  <c r="FA49" i="81"/>
  <c r="EX49" i="81"/>
  <c r="ET53" i="81"/>
  <c r="EQ53" i="81"/>
  <c r="EN53" i="81"/>
  <c r="EK53" i="81"/>
  <c r="EH53" i="81"/>
  <c r="EE53" i="81"/>
  <c r="EB53" i="81"/>
  <c r="DV53" i="81"/>
  <c r="DS53" i="81"/>
  <c r="DP53" i="81"/>
  <c r="DM53" i="81"/>
  <c r="DJ53" i="81"/>
  <c r="DG53" i="81"/>
  <c r="DD53" i="81"/>
  <c r="DA53" i="81"/>
  <c r="ET52" i="81"/>
  <c r="EQ52" i="81"/>
  <c r="EN52" i="81"/>
  <c r="EK52" i="81"/>
  <c r="EH52" i="81"/>
  <c r="EE52" i="81"/>
  <c r="EB52" i="81"/>
  <c r="DY52" i="81"/>
  <c r="DV52" i="81"/>
  <c r="DS52" i="81"/>
  <c r="DP52" i="81"/>
  <c r="DM52" i="81"/>
  <c r="DJ52" i="81"/>
  <c r="DG52" i="81"/>
  <c r="DD52" i="81"/>
  <c r="DA52" i="81"/>
  <c r="ET51" i="81"/>
  <c r="EQ51" i="81"/>
  <c r="EN51" i="81"/>
  <c r="EK51" i="81"/>
  <c r="EH51" i="81"/>
  <c r="EE51" i="81"/>
  <c r="EB51" i="81"/>
  <c r="DY51" i="81"/>
  <c r="DV51" i="81"/>
  <c r="DS51" i="81"/>
  <c r="DP51" i="81"/>
  <c r="DM51" i="81"/>
  <c r="DJ51" i="81"/>
  <c r="DG51" i="81"/>
  <c r="DD51" i="81"/>
  <c r="DA51" i="81"/>
  <c r="ET50" i="81"/>
  <c r="EQ50" i="81"/>
  <c r="EN50" i="81"/>
  <c r="EK50" i="81"/>
  <c r="EH50" i="81"/>
  <c r="EE50" i="81"/>
  <c r="EB50" i="81"/>
  <c r="DY50" i="81"/>
  <c r="DV50" i="81"/>
  <c r="DS50" i="81"/>
  <c r="DP50" i="81"/>
  <c r="DM50" i="81"/>
  <c r="DJ50" i="81"/>
  <c r="DG50" i="81"/>
  <c r="DD50" i="81"/>
  <c r="DA50" i="81"/>
  <c r="ET49" i="81"/>
  <c r="EQ49" i="81"/>
  <c r="EN49" i="81"/>
  <c r="EK49" i="81"/>
  <c r="EH49" i="81"/>
  <c r="EE49" i="81"/>
  <c r="EB49" i="81"/>
  <c r="DY49" i="81"/>
  <c r="DV49" i="81"/>
  <c r="DS49" i="81"/>
  <c r="DP49" i="81"/>
  <c r="DM49" i="81"/>
  <c r="DJ49" i="81"/>
  <c r="DG49" i="81"/>
  <c r="DD49" i="81"/>
  <c r="DA49" i="81"/>
  <c r="CW74" i="81"/>
  <c r="CT74" i="81"/>
  <c r="CQ74" i="81"/>
  <c r="CN74" i="81"/>
  <c r="CK74" i="81"/>
  <c r="CH74" i="81"/>
  <c r="CE74" i="81"/>
  <c r="CB74" i="81"/>
  <c r="BY74" i="81"/>
  <c r="BV74" i="81"/>
  <c r="BS74" i="81"/>
  <c r="BP74" i="81"/>
  <c r="BM74" i="81"/>
  <c r="BJ74" i="81"/>
  <c r="BG74" i="81"/>
  <c r="BD74" i="81"/>
  <c r="CW73" i="81"/>
  <c r="CT73" i="81"/>
  <c r="CQ73" i="81"/>
  <c r="CN73" i="81"/>
  <c r="CK73" i="81"/>
  <c r="CH73" i="81"/>
  <c r="CE73" i="81"/>
  <c r="CB73" i="81"/>
  <c r="BY73" i="81"/>
  <c r="BV73" i="81"/>
  <c r="BS73" i="81"/>
  <c r="BP73" i="81"/>
  <c r="BM73" i="81"/>
  <c r="BJ73" i="81"/>
  <c r="BG73" i="81"/>
  <c r="BD73" i="81"/>
  <c r="CW72" i="81"/>
  <c r="CT72" i="81"/>
  <c r="CQ72" i="81"/>
  <c r="CN72" i="81"/>
  <c r="CK72" i="81"/>
  <c r="CH72" i="81"/>
  <c r="CE72" i="81"/>
  <c r="CB72" i="81"/>
  <c r="BY72" i="81"/>
  <c r="BV72" i="81"/>
  <c r="BS72" i="81"/>
  <c r="BP72" i="81"/>
  <c r="BM72" i="81"/>
  <c r="BJ72" i="81"/>
  <c r="BG72" i="81"/>
  <c r="BD72" i="81"/>
  <c r="CW71" i="81"/>
  <c r="CT71" i="81"/>
  <c r="CQ71" i="81"/>
  <c r="CN71" i="81"/>
  <c r="CK71" i="81"/>
  <c r="CH71" i="81"/>
  <c r="CE71" i="81"/>
  <c r="CB71" i="81"/>
  <c r="BY71" i="81"/>
  <c r="BV71" i="81"/>
  <c r="BS71" i="81"/>
  <c r="BP71" i="81"/>
  <c r="BM71" i="81"/>
  <c r="BJ71" i="81"/>
  <c r="BG71" i="81"/>
  <c r="BD71" i="81"/>
  <c r="CW70" i="81"/>
  <c r="CT70" i="81"/>
  <c r="CQ70" i="81"/>
  <c r="CN70" i="81"/>
  <c r="CK70" i="81"/>
  <c r="CH70" i="81"/>
  <c r="CE70" i="81"/>
  <c r="CB70" i="81"/>
  <c r="BY70" i="81"/>
  <c r="BV70" i="81"/>
  <c r="BS70" i="81"/>
  <c r="BP70" i="81"/>
  <c r="BM70" i="81"/>
  <c r="BJ70" i="81"/>
  <c r="BG70" i="81"/>
  <c r="BD70" i="81"/>
  <c r="CW53" i="81"/>
  <c r="CT53" i="81"/>
  <c r="CQ53" i="81"/>
  <c r="CN53" i="81"/>
  <c r="CK53" i="81"/>
  <c r="CH53" i="81"/>
  <c r="CE53" i="81"/>
  <c r="CB53" i="81"/>
  <c r="BY53" i="81"/>
  <c r="BV53" i="81"/>
  <c r="BS53" i="81"/>
  <c r="BP53" i="81"/>
  <c r="BM53" i="81"/>
  <c r="BJ53" i="81"/>
  <c r="BG53" i="81"/>
  <c r="BD53" i="81"/>
  <c r="CW52" i="81"/>
  <c r="CT52" i="81"/>
  <c r="CQ52" i="81"/>
  <c r="CN52" i="81"/>
  <c r="CK52" i="81"/>
  <c r="CH52" i="81"/>
  <c r="CE52" i="81"/>
  <c r="CB52" i="81"/>
  <c r="BY52" i="81"/>
  <c r="BV52" i="81"/>
  <c r="BS52" i="81"/>
  <c r="BP52" i="81"/>
  <c r="BM52" i="81"/>
  <c r="BJ52" i="81"/>
  <c r="BG52" i="81"/>
  <c r="BD52" i="81"/>
  <c r="CW51" i="81"/>
  <c r="CT51" i="81"/>
  <c r="CQ51" i="81"/>
  <c r="CN51" i="81"/>
  <c r="CK51" i="81"/>
  <c r="CH51" i="81"/>
  <c r="CE51" i="81"/>
  <c r="CB51" i="81"/>
  <c r="BY51" i="81"/>
  <c r="BV51" i="81"/>
  <c r="BS51" i="81"/>
  <c r="BP51" i="81"/>
  <c r="BM51" i="81"/>
  <c r="BJ51" i="81"/>
  <c r="BG51" i="81"/>
  <c r="BD51" i="81"/>
  <c r="CW50" i="81"/>
  <c r="CT50" i="81"/>
  <c r="CQ50" i="81"/>
  <c r="CN50" i="81"/>
  <c r="CK50" i="81"/>
  <c r="CH50" i="81"/>
  <c r="CE50" i="81"/>
  <c r="CB50" i="81"/>
  <c r="BY50" i="81"/>
  <c r="BV50" i="81"/>
  <c r="BS50" i="81"/>
  <c r="BP50" i="81"/>
  <c r="BM50" i="81"/>
  <c r="BJ50" i="81"/>
  <c r="BG50" i="81"/>
  <c r="BD50" i="81"/>
  <c r="CW49" i="81"/>
  <c r="CT49" i="81"/>
  <c r="CQ49" i="81"/>
  <c r="CN49" i="81"/>
  <c r="CK49" i="81"/>
  <c r="CH49" i="81"/>
  <c r="CE49" i="81"/>
  <c r="CB49" i="81"/>
  <c r="BY49" i="81"/>
  <c r="BV49" i="81"/>
  <c r="BS49" i="81"/>
  <c r="BM49" i="81"/>
  <c r="BJ49" i="81"/>
  <c r="BG49" i="81"/>
  <c r="BD49" i="81"/>
  <c r="AZ74" i="81"/>
  <c r="AW74" i="81"/>
  <c r="AT74" i="81"/>
  <c r="AQ74" i="81"/>
  <c r="AN74" i="81"/>
  <c r="AK74" i="81"/>
  <c r="AH74" i="81"/>
  <c r="AE74" i="81"/>
  <c r="AB74" i="81"/>
  <c r="Y74" i="81"/>
  <c r="V74" i="81"/>
  <c r="S74" i="81"/>
  <c r="P74" i="81"/>
  <c r="M74" i="81"/>
  <c r="J74" i="81"/>
  <c r="G74" i="81"/>
  <c r="AZ73" i="81"/>
  <c r="AW73" i="81"/>
  <c r="AT73" i="81"/>
  <c r="AQ73" i="81"/>
  <c r="AN73" i="81"/>
  <c r="AK73" i="81"/>
  <c r="AH73" i="81"/>
  <c r="AE73" i="81"/>
  <c r="AB73" i="81"/>
  <c r="Y73" i="81"/>
  <c r="V73" i="81"/>
  <c r="S73" i="81"/>
  <c r="P73" i="81"/>
  <c r="M73" i="81"/>
  <c r="J73" i="81"/>
  <c r="G73" i="81"/>
  <c r="AZ72" i="81"/>
  <c r="AW72" i="81"/>
  <c r="AT72" i="81"/>
  <c r="AQ72" i="81"/>
  <c r="AN72" i="81"/>
  <c r="AK72" i="81"/>
  <c r="AH72" i="81"/>
  <c r="AE72" i="81"/>
  <c r="AB72" i="81"/>
  <c r="Y72" i="81"/>
  <c r="V72" i="81"/>
  <c r="P72" i="81"/>
  <c r="M72" i="81"/>
  <c r="J72" i="81"/>
  <c r="G72" i="81"/>
  <c r="AZ71" i="81"/>
  <c r="AW71" i="81"/>
  <c r="AT71" i="81"/>
  <c r="AQ71" i="81"/>
  <c r="AN71" i="81"/>
  <c r="AK71" i="81"/>
  <c r="AH71" i="81"/>
  <c r="AE71" i="81"/>
  <c r="AB71" i="81"/>
  <c r="Y71" i="81"/>
  <c r="V71" i="81"/>
  <c r="S71" i="81"/>
  <c r="P71" i="81"/>
  <c r="M71" i="81"/>
  <c r="J71" i="81"/>
  <c r="G71" i="81"/>
  <c r="AZ70" i="81"/>
  <c r="AW70" i="81"/>
  <c r="AT70" i="81"/>
  <c r="AQ70" i="81"/>
  <c r="AN70" i="81"/>
  <c r="AK70" i="81"/>
  <c r="AH70" i="81"/>
  <c r="AE70" i="81"/>
  <c r="AB70" i="81"/>
  <c r="Y70" i="81"/>
  <c r="V70" i="81"/>
  <c r="S70" i="81"/>
  <c r="P70" i="81"/>
  <c r="M70" i="81"/>
  <c r="J70" i="81"/>
  <c r="G70" i="81"/>
  <c r="C84" i="81"/>
  <c r="C83" i="81"/>
  <c r="C63" i="81"/>
  <c r="C62" i="81"/>
  <c r="AM9" i="2"/>
  <c r="AN9" i="2"/>
  <c r="AO9" i="2"/>
  <c r="AP9" i="2"/>
  <c r="V79" i="85" l="1"/>
  <c r="V80" i="85"/>
  <c r="V20" i="99"/>
  <c r="V19" i="99"/>
  <c r="V40" i="99"/>
  <c r="V39" i="99"/>
  <c r="V20" i="85"/>
  <c r="V19" i="85"/>
  <c r="BP63" i="81"/>
  <c r="FY63" i="81"/>
  <c r="FV63" i="81"/>
  <c r="HH49" i="81"/>
  <c r="S83" i="81"/>
  <c r="S84" i="81"/>
  <c r="AQ83" i="81"/>
  <c r="AQ84" i="81"/>
  <c r="BV63" i="81"/>
  <c r="BV62" i="81"/>
  <c r="CT63" i="81"/>
  <c r="CT62" i="81"/>
  <c r="BV84" i="81"/>
  <c r="BV83" i="81"/>
  <c r="CT84" i="81"/>
  <c r="CT83" i="81"/>
  <c r="DS63" i="81"/>
  <c r="DS62" i="81"/>
  <c r="EQ62" i="81"/>
  <c r="EQ63" i="81"/>
  <c r="FS62" i="81"/>
  <c r="FS63" i="81"/>
  <c r="FP83" i="81"/>
  <c r="FP84" i="81"/>
  <c r="GN83" i="81"/>
  <c r="GN84" i="81"/>
  <c r="J84" i="81"/>
  <c r="J83" i="81"/>
  <c r="AH84" i="81"/>
  <c r="AH83" i="81"/>
  <c r="BJ63" i="81"/>
  <c r="BJ62" i="81"/>
  <c r="CK63" i="81"/>
  <c r="CK62" i="81"/>
  <c r="BM84" i="81"/>
  <c r="BM83" i="81"/>
  <c r="BY84" i="81"/>
  <c r="BY83" i="81"/>
  <c r="CW84" i="81"/>
  <c r="CW83" i="81"/>
  <c r="DJ63" i="81"/>
  <c r="DJ62" i="81"/>
  <c r="ET63" i="81"/>
  <c r="ET62" i="81"/>
  <c r="FJ63" i="81"/>
  <c r="FJ62" i="81"/>
  <c r="GN62" i="81"/>
  <c r="GN63" i="81"/>
  <c r="FG83" i="81"/>
  <c r="FG84" i="81"/>
  <c r="GE83" i="81"/>
  <c r="GE84" i="81"/>
  <c r="FY62" i="81"/>
  <c r="M84" i="81"/>
  <c r="M83" i="81"/>
  <c r="Y84" i="81"/>
  <c r="Y83" i="81"/>
  <c r="AK84" i="81"/>
  <c r="AK83" i="81"/>
  <c r="AW84" i="81"/>
  <c r="AW83" i="81"/>
  <c r="BM63" i="81"/>
  <c r="BM62" i="81"/>
  <c r="CB63" i="81"/>
  <c r="CB62" i="81"/>
  <c r="CN63" i="81"/>
  <c r="CN62" i="81"/>
  <c r="BD83" i="81"/>
  <c r="BD84" i="81"/>
  <c r="BP83" i="81"/>
  <c r="BP84" i="81"/>
  <c r="CB83" i="81"/>
  <c r="CB84" i="81"/>
  <c r="CN83" i="81"/>
  <c r="CN84" i="81"/>
  <c r="DA63" i="81"/>
  <c r="DA62" i="81"/>
  <c r="DM63" i="81"/>
  <c r="DM62" i="81"/>
  <c r="DY63" i="81"/>
  <c r="DY62" i="81"/>
  <c r="EK63" i="81"/>
  <c r="EK62" i="81"/>
  <c r="FA62" i="81"/>
  <c r="FA63" i="81"/>
  <c r="FM62" i="81"/>
  <c r="FM63" i="81"/>
  <c r="GE62" i="81"/>
  <c r="GE63" i="81"/>
  <c r="GQ62" i="81"/>
  <c r="GQ63" i="81"/>
  <c r="EX84" i="81"/>
  <c r="EX83" i="81"/>
  <c r="FJ84" i="81"/>
  <c r="FJ83" i="81"/>
  <c r="FV84" i="81"/>
  <c r="FV83" i="81"/>
  <c r="GH84" i="81"/>
  <c r="GH83" i="81"/>
  <c r="FV62" i="81"/>
  <c r="BP62" i="81"/>
  <c r="G83" i="81"/>
  <c r="G84" i="81"/>
  <c r="AE83" i="81"/>
  <c r="AE84" i="81"/>
  <c r="BG63" i="81"/>
  <c r="BG62" i="81"/>
  <c r="CH63" i="81"/>
  <c r="CH62" i="81"/>
  <c r="BJ84" i="81"/>
  <c r="BJ83" i="81"/>
  <c r="CH84" i="81"/>
  <c r="CH83" i="81"/>
  <c r="DG62" i="81"/>
  <c r="DG63" i="81"/>
  <c r="EE62" i="81"/>
  <c r="EE63" i="81"/>
  <c r="FG62" i="81"/>
  <c r="FG63" i="81"/>
  <c r="GK62" i="81"/>
  <c r="GK63" i="81"/>
  <c r="FD83" i="81"/>
  <c r="FD84" i="81"/>
  <c r="GB83" i="81"/>
  <c r="GB84" i="81"/>
  <c r="V84" i="81"/>
  <c r="V83" i="81"/>
  <c r="AT84" i="81"/>
  <c r="AT83" i="81"/>
  <c r="BY63" i="81"/>
  <c r="BY62" i="81"/>
  <c r="CW63" i="81"/>
  <c r="CW62" i="81"/>
  <c r="CK84" i="81"/>
  <c r="CK83" i="81"/>
  <c r="DV63" i="81"/>
  <c r="DV62" i="81"/>
  <c r="EH63" i="81"/>
  <c r="EH62" i="81"/>
  <c r="EX63" i="81"/>
  <c r="EX62" i="81"/>
  <c r="GB62" i="81"/>
  <c r="GB63" i="81"/>
  <c r="FS83" i="81"/>
  <c r="FS84" i="81"/>
  <c r="GQ83" i="81"/>
  <c r="GQ84" i="81"/>
  <c r="P83" i="81"/>
  <c r="P84" i="81"/>
  <c r="AB83" i="81"/>
  <c r="AB84" i="81"/>
  <c r="AN83" i="81"/>
  <c r="AN84" i="81"/>
  <c r="AZ83" i="81"/>
  <c r="AZ84" i="81"/>
  <c r="BD63" i="81"/>
  <c r="BD62" i="81"/>
  <c r="BS63" i="81"/>
  <c r="BS62" i="81"/>
  <c r="CE63" i="81"/>
  <c r="CE62" i="81"/>
  <c r="CQ62" i="81"/>
  <c r="CQ63" i="81"/>
  <c r="BG83" i="81"/>
  <c r="BG84" i="81"/>
  <c r="BS83" i="81"/>
  <c r="BS84" i="81"/>
  <c r="CE83" i="81"/>
  <c r="CE84" i="81"/>
  <c r="CQ83" i="81"/>
  <c r="CQ84" i="81"/>
  <c r="DD63" i="81"/>
  <c r="DD62" i="81"/>
  <c r="DP63" i="81"/>
  <c r="DP62" i="81"/>
  <c r="EB63" i="81"/>
  <c r="EB62" i="81"/>
  <c r="EN63" i="81"/>
  <c r="EN62" i="81"/>
  <c r="FD62" i="81"/>
  <c r="FD63" i="81"/>
  <c r="FP62" i="81"/>
  <c r="FP63" i="81"/>
  <c r="GH63" i="81"/>
  <c r="GH62" i="81"/>
  <c r="FA84" i="81"/>
  <c r="FA83" i="81"/>
  <c r="FM84" i="81"/>
  <c r="FM83" i="81"/>
  <c r="FY84" i="81"/>
  <c r="FY83" i="81"/>
  <c r="GK84" i="81"/>
  <c r="GK83" i="81"/>
  <c r="GV49" i="81"/>
  <c r="GU49" i="81"/>
  <c r="GU50" i="81"/>
  <c r="GV50" i="81"/>
  <c r="GV51" i="81"/>
  <c r="GU51" i="81"/>
  <c r="GV52" i="81"/>
  <c r="GU52" i="81"/>
  <c r="GV53" i="81"/>
  <c r="GU53" i="81"/>
  <c r="GV70" i="81"/>
  <c r="GU70" i="81"/>
  <c r="GV71" i="81"/>
  <c r="GU71" i="81"/>
  <c r="GV72" i="81"/>
  <c r="GU72" i="81"/>
  <c r="GZ49" i="81"/>
  <c r="GY49" i="81"/>
  <c r="GZ50" i="81"/>
  <c r="GY50" i="81"/>
  <c r="GZ51" i="81"/>
  <c r="GY51" i="81"/>
  <c r="GZ52" i="81"/>
  <c r="GY52" i="81"/>
  <c r="GY53" i="81"/>
  <c r="GZ53" i="81"/>
  <c r="GZ70" i="81"/>
  <c r="GY70" i="81"/>
  <c r="GZ71" i="81"/>
  <c r="GY71" i="81"/>
  <c r="GZ72" i="81"/>
  <c r="GY72" i="81"/>
  <c r="GZ73" i="81"/>
  <c r="GY73" i="81"/>
  <c r="GZ74" i="81"/>
  <c r="GY74" i="81"/>
  <c r="HD49" i="81"/>
  <c r="HC49" i="81"/>
  <c r="HD50" i="81"/>
  <c r="HC50" i="81"/>
  <c r="HD51" i="81"/>
  <c r="HC51" i="81"/>
  <c r="HD52" i="81"/>
  <c r="HC52" i="81"/>
  <c r="HD53" i="81"/>
  <c r="HC53" i="81"/>
  <c r="HG51" i="81"/>
  <c r="HH51" i="81"/>
  <c r="HH52" i="81"/>
  <c r="HG52" i="81"/>
  <c r="HH53" i="81"/>
  <c r="HG53" i="81"/>
  <c r="HH70" i="81"/>
  <c r="HG70" i="81"/>
  <c r="HH71" i="81"/>
  <c r="HG71" i="81"/>
  <c r="HH72" i="81"/>
  <c r="HG72" i="81"/>
  <c r="HH73" i="81"/>
  <c r="HG73" i="81"/>
  <c r="HH74" i="81"/>
  <c r="HG74" i="81"/>
  <c r="HH50" i="81"/>
  <c r="HG50" i="81"/>
  <c r="GV73" i="81"/>
  <c r="GU73" i="81"/>
  <c r="GU74" i="81"/>
  <c r="GV74" i="81"/>
  <c r="HD70" i="81"/>
  <c r="HC70" i="81"/>
  <c r="HD71" i="81"/>
  <c r="HC71" i="81"/>
  <c r="HC72" i="81"/>
  <c r="HD72" i="81"/>
  <c r="HD73" i="81"/>
  <c r="HC73" i="81"/>
  <c r="HG49" i="81"/>
  <c r="C80" i="75"/>
  <c r="C79" i="75"/>
  <c r="O70" i="75"/>
  <c r="L70" i="75"/>
  <c r="I70" i="75"/>
  <c r="F70" i="75"/>
  <c r="O69" i="75"/>
  <c r="L69" i="75"/>
  <c r="I69" i="75"/>
  <c r="F69" i="75"/>
  <c r="O68" i="75"/>
  <c r="L68" i="75"/>
  <c r="I68" i="75"/>
  <c r="F68" i="75"/>
  <c r="O67" i="75"/>
  <c r="L67" i="75"/>
  <c r="I67" i="75"/>
  <c r="F67" i="75"/>
  <c r="O66" i="75"/>
  <c r="L66" i="75"/>
  <c r="I66" i="75"/>
  <c r="F66" i="75"/>
  <c r="C60" i="75"/>
  <c r="C59" i="75"/>
  <c r="O50" i="75"/>
  <c r="L50" i="75"/>
  <c r="I50" i="75"/>
  <c r="F50" i="75"/>
  <c r="O49" i="75"/>
  <c r="L49" i="75"/>
  <c r="I49" i="75"/>
  <c r="F49" i="75"/>
  <c r="O48" i="75"/>
  <c r="L48" i="75"/>
  <c r="I48" i="75"/>
  <c r="F48" i="75"/>
  <c r="O47" i="75"/>
  <c r="L47" i="75"/>
  <c r="I47" i="75"/>
  <c r="F47" i="75"/>
  <c r="L46" i="75"/>
  <c r="I46" i="75"/>
  <c r="F46" i="75"/>
  <c r="C40" i="75"/>
  <c r="C39" i="75"/>
  <c r="O30" i="75"/>
  <c r="L30" i="75"/>
  <c r="I30" i="75"/>
  <c r="F30" i="75"/>
  <c r="O29" i="75"/>
  <c r="L29" i="75"/>
  <c r="I29" i="75"/>
  <c r="F29" i="75"/>
  <c r="O28" i="75"/>
  <c r="L28" i="75"/>
  <c r="I28" i="75"/>
  <c r="F28" i="75"/>
  <c r="O27" i="75"/>
  <c r="L27" i="75"/>
  <c r="I27" i="75"/>
  <c r="F27" i="75"/>
  <c r="O26" i="75"/>
  <c r="L26" i="75"/>
  <c r="I26" i="75"/>
  <c r="F26" i="75"/>
  <c r="C20" i="75"/>
  <c r="C19" i="75"/>
  <c r="O10" i="75"/>
  <c r="L10" i="75"/>
  <c r="I10" i="75"/>
  <c r="F10" i="75"/>
  <c r="O9" i="75"/>
  <c r="L9" i="75"/>
  <c r="I9" i="75"/>
  <c r="F9" i="75"/>
  <c r="O8" i="75"/>
  <c r="L8" i="75"/>
  <c r="I8" i="75"/>
  <c r="F8" i="75"/>
  <c r="O7" i="75"/>
  <c r="L7" i="75"/>
  <c r="I7" i="75"/>
  <c r="F7" i="75"/>
  <c r="O6" i="75"/>
  <c r="L6" i="75"/>
  <c r="I6" i="75"/>
  <c r="F6" i="75"/>
  <c r="G9" i="72"/>
  <c r="K9" i="72"/>
  <c r="O9" i="72"/>
  <c r="S9" i="72"/>
  <c r="G29" i="72"/>
  <c r="K29" i="72"/>
  <c r="O29" i="72"/>
  <c r="S29" i="72"/>
  <c r="G49" i="72"/>
  <c r="K49" i="72"/>
  <c r="O49" i="72"/>
  <c r="S49" i="72"/>
  <c r="G69" i="72"/>
  <c r="K69" i="72"/>
  <c r="O69" i="72"/>
  <c r="S69" i="72"/>
  <c r="K50" i="72"/>
  <c r="S70" i="72"/>
  <c r="O70" i="72"/>
  <c r="K70" i="72"/>
  <c r="G70" i="72"/>
  <c r="S68" i="72"/>
  <c r="O68" i="72"/>
  <c r="K68" i="72"/>
  <c r="G68" i="72"/>
  <c r="S67" i="72"/>
  <c r="O67" i="72"/>
  <c r="K67" i="72"/>
  <c r="G67" i="72"/>
  <c r="S66" i="72"/>
  <c r="O66" i="72"/>
  <c r="K66" i="72"/>
  <c r="G66" i="72"/>
  <c r="S50" i="72"/>
  <c r="O50" i="72"/>
  <c r="G50" i="72"/>
  <c r="S48" i="72"/>
  <c r="O48" i="72"/>
  <c r="K48" i="72"/>
  <c r="G48" i="72"/>
  <c r="S47" i="72"/>
  <c r="O47" i="72"/>
  <c r="K47" i="72"/>
  <c r="G47" i="72"/>
  <c r="S46" i="72"/>
  <c r="O46" i="72"/>
  <c r="K46" i="72"/>
  <c r="G46" i="72"/>
  <c r="S30" i="72"/>
  <c r="O30" i="72"/>
  <c r="K30" i="72"/>
  <c r="G30" i="72"/>
  <c r="S28" i="72"/>
  <c r="O28" i="72"/>
  <c r="K28" i="72"/>
  <c r="G28" i="72"/>
  <c r="S27" i="72"/>
  <c r="O27" i="72"/>
  <c r="K27" i="72"/>
  <c r="G27" i="72"/>
  <c r="S26" i="72"/>
  <c r="O26" i="72"/>
  <c r="K26" i="72"/>
  <c r="G26" i="72"/>
  <c r="S10" i="72"/>
  <c r="S8" i="72"/>
  <c r="S7" i="72"/>
  <c r="S6" i="72"/>
  <c r="O10" i="72"/>
  <c r="O8" i="72"/>
  <c r="O7" i="72"/>
  <c r="O6" i="72"/>
  <c r="K10" i="72"/>
  <c r="K8" i="72"/>
  <c r="K7" i="72"/>
  <c r="K6" i="72"/>
  <c r="G10" i="72"/>
  <c r="G8" i="72"/>
  <c r="G7" i="72"/>
  <c r="G6" i="72"/>
  <c r="C80" i="72"/>
  <c r="C79" i="72"/>
  <c r="C60" i="72"/>
  <c r="C59" i="72"/>
  <c r="C40" i="72"/>
  <c r="C39" i="72"/>
  <c r="C20" i="72"/>
  <c r="C19" i="72"/>
  <c r="GV83" i="81" l="1"/>
  <c r="GV84" i="81"/>
  <c r="HC84" i="81"/>
  <c r="HC83" i="81"/>
  <c r="HG84" i="81"/>
  <c r="HG83" i="81"/>
  <c r="HD83" i="81"/>
  <c r="HD84" i="81"/>
  <c r="HH83" i="81"/>
  <c r="HH84" i="81"/>
  <c r="GZ83" i="81"/>
  <c r="GZ84" i="81"/>
  <c r="GY83" i="81"/>
  <c r="GY84" i="81"/>
  <c r="GU84" i="81"/>
  <c r="GU83" i="81"/>
  <c r="O79" i="75"/>
  <c r="O80" i="75"/>
  <c r="F80" i="75"/>
  <c r="F79" i="75"/>
  <c r="I79" i="75"/>
  <c r="I80" i="75"/>
  <c r="L79" i="75"/>
  <c r="L80" i="75"/>
  <c r="I19" i="75"/>
  <c r="I20" i="75"/>
  <c r="O40" i="75"/>
  <c r="O39" i="75"/>
  <c r="L20" i="75"/>
  <c r="L19" i="75"/>
  <c r="F40" i="75"/>
  <c r="F39" i="75"/>
  <c r="L59" i="75"/>
  <c r="L60" i="75"/>
  <c r="I60" i="75"/>
  <c r="I59" i="75"/>
  <c r="O20" i="75"/>
  <c r="O19" i="75"/>
  <c r="I39" i="75"/>
  <c r="I40" i="75"/>
  <c r="O59" i="75"/>
  <c r="O60" i="75"/>
  <c r="F20" i="75"/>
  <c r="F19" i="75"/>
  <c r="L40" i="75"/>
  <c r="L39" i="75"/>
  <c r="F59" i="75"/>
  <c r="F60" i="75"/>
  <c r="GY63" i="81"/>
  <c r="GY62" i="81"/>
  <c r="GZ63" i="81"/>
  <c r="GZ62" i="81"/>
  <c r="HC63" i="81"/>
  <c r="HC62" i="81"/>
  <c r="GU62" i="81"/>
  <c r="GU63" i="81"/>
  <c r="HD63" i="81"/>
  <c r="HD62" i="81"/>
  <c r="GV62" i="81"/>
  <c r="GV63" i="81"/>
  <c r="HG63" i="81"/>
  <c r="HG62" i="81"/>
  <c r="HH63" i="81"/>
  <c r="HH62" i="81"/>
  <c r="G60" i="72"/>
  <c r="G59" i="72"/>
  <c r="K79" i="72"/>
  <c r="K80" i="72"/>
  <c r="K60" i="72"/>
  <c r="K59" i="72"/>
  <c r="O79" i="72"/>
  <c r="O80" i="72"/>
  <c r="O60" i="72"/>
  <c r="O59" i="72"/>
  <c r="S79" i="72"/>
  <c r="S80" i="72"/>
  <c r="S59" i="72"/>
  <c r="S60" i="72"/>
  <c r="G79" i="72"/>
  <c r="G80" i="72"/>
  <c r="G40" i="72"/>
  <c r="G39" i="72"/>
  <c r="K40" i="72"/>
  <c r="K39" i="72"/>
  <c r="O39" i="72"/>
  <c r="O40" i="72"/>
  <c r="S40" i="72"/>
  <c r="S39" i="72"/>
  <c r="G19" i="72"/>
  <c r="G20" i="72"/>
  <c r="K20" i="72"/>
  <c r="K19" i="72"/>
  <c r="O19" i="72"/>
  <c r="O20" i="72"/>
  <c r="S20" i="72"/>
  <c r="S19" i="72"/>
  <c r="G10" i="71"/>
  <c r="J10" i="71"/>
  <c r="P10" i="71"/>
  <c r="S10" i="71"/>
  <c r="AB10" i="71"/>
  <c r="AK10" i="71"/>
  <c r="AH31" i="71"/>
  <c r="AK31" i="71"/>
  <c r="Y31" i="71"/>
  <c r="AB31" i="71"/>
  <c r="G31" i="71"/>
  <c r="J31" i="71"/>
  <c r="P31" i="71"/>
  <c r="S31" i="71"/>
  <c r="G53" i="71"/>
  <c r="J53" i="71"/>
  <c r="P53" i="71"/>
  <c r="S53" i="71"/>
  <c r="Y53" i="71"/>
  <c r="AB53" i="71"/>
  <c r="AH53" i="71"/>
  <c r="AK53" i="71"/>
  <c r="AH74" i="71"/>
  <c r="AK74" i="71"/>
  <c r="Y74" i="71"/>
  <c r="AB74" i="71"/>
  <c r="P74" i="71"/>
  <c r="S74" i="71"/>
  <c r="G74" i="71"/>
  <c r="J74" i="71"/>
  <c r="AK75" i="71"/>
  <c r="AH75" i="71"/>
  <c r="AK73" i="71"/>
  <c r="AH73" i="71"/>
  <c r="AK72" i="71"/>
  <c r="AH72" i="71"/>
  <c r="AK71" i="71"/>
  <c r="AH71" i="71"/>
  <c r="AK54" i="71"/>
  <c r="AH54" i="71"/>
  <c r="AK52" i="71"/>
  <c r="AH52" i="71"/>
  <c r="AK51" i="71"/>
  <c r="AH51" i="71"/>
  <c r="AK50" i="71"/>
  <c r="AH50" i="71"/>
  <c r="AK32" i="71"/>
  <c r="AH32" i="71"/>
  <c r="AK30" i="71"/>
  <c r="AH30" i="71"/>
  <c r="AK29" i="71"/>
  <c r="AH29" i="71"/>
  <c r="AK28" i="71"/>
  <c r="AH28" i="71"/>
  <c r="AK9" i="71"/>
  <c r="AH9" i="71"/>
  <c r="AK8" i="71"/>
  <c r="AH8" i="71"/>
  <c r="AK7" i="71"/>
  <c r="AH7" i="71"/>
  <c r="AB75" i="71"/>
  <c r="Y75" i="71"/>
  <c r="AB73" i="71"/>
  <c r="Y73" i="71"/>
  <c r="AB72" i="71"/>
  <c r="Y72" i="71"/>
  <c r="AD72" i="71" s="1"/>
  <c r="AB71" i="71"/>
  <c r="Y71" i="71"/>
  <c r="AB54" i="71"/>
  <c r="Y54" i="71"/>
  <c r="AB52" i="71"/>
  <c r="Y52" i="71"/>
  <c r="AB51" i="71"/>
  <c r="Y51" i="71"/>
  <c r="AB50" i="71"/>
  <c r="Y50" i="71"/>
  <c r="AB32" i="71"/>
  <c r="Y32" i="71"/>
  <c r="AB30" i="71"/>
  <c r="Y30" i="71"/>
  <c r="AB29" i="71"/>
  <c r="AD29" i="71" s="1"/>
  <c r="Y29" i="71"/>
  <c r="AB28" i="71"/>
  <c r="Y28" i="71"/>
  <c r="AB9" i="71"/>
  <c r="Y9" i="71"/>
  <c r="AB8" i="71"/>
  <c r="Y8" i="71"/>
  <c r="AB7" i="71"/>
  <c r="Y7" i="71"/>
  <c r="S75" i="71"/>
  <c r="P75" i="71"/>
  <c r="S73" i="71"/>
  <c r="P73" i="71"/>
  <c r="S72" i="71"/>
  <c r="P72" i="71"/>
  <c r="S71" i="71"/>
  <c r="P71" i="71"/>
  <c r="S54" i="71"/>
  <c r="P54" i="71"/>
  <c r="S52" i="71"/>
  <c r="P52" i="71"/>
  <c r="S51" i="71"/>
  <c r="P51" i="71"/>
  <c r="S50" i="71"/>
  <c r="P50" i="71"/>
  <c r="S32" i="71"/>
  <c r="P32" i="71"/>
  <c r="S30" i="71"/>
  <c r="P30" i="71"/>
  <c r="S29" i="71"/>
  <c r="P29" i="71"/>
  <c r="S28" i="71"/>
  <c r="P28" i="71"/>
  <c r="P11" i="71"/>
  <c r="U11" i="71" s="1"/>
  <c r="S9" i="71"/>
  <c r="P9" i="71"/>
  <c r="S8" i="71"/>
  <c r="P8" i="71"/>
  <c r="S7" i="71"/>
  <c r="J9" i="71"/>
  <c r="G9" i="71"/>
  <c r="J8" i="71"/>
  <c r="G8" i="71"/>
  <c r="J32" i="71"/>
  <c r="G32" i="71"/>
  <c r="J30" i="71"/>
  <c r="G30" i="71"/>
  <c r="J29" i="71"/>
  <c r="G29" i="71"/>
  <c r="J28" i="71"/>
  <c r="G28" i="71"/>
  <c r="J54" i="71"/>
  <c r="G54" i="71"/>
  <c r="J52" i="71"/>
  <c r="G52" i="71"/>
  <c r="J51" i="71"/>
  <c r="G51" i="71"/>
  <c r="J50" i="71"/>
  <c r="G50" i="71"/>
  <c r="J75" i="71"/>
  <c r="G75" i="71"/>
  <c r="J73" i="71"/>
  <c r="G73" i="71"/>
  <c r="J72" i="71"/>
  <c r="G72" i="71"/>
  <c r="J71" i="71"/>
  <c r="G71" i="71"/>
  <c r="C85" i="71"/>
  <c r="C84" i="71"/>
  <c r="C64" i="71"/>
  <c r="C63" i="71"/>
  <c r="C42" i="71"/>
  <c r="C41" i="71"/>
  <c r="C21" i="71"/>
  <c r="C20" i="71"/>
  <c r="C82" i="68"/>
  <c r="C81" i="68"/>
  <c r="AP72" i="68"/>
  <c r="AO72" i="68"/>
  <c r="AN72" i="68"/>
  <c r="AM72" i="68"/>
  <c r="AF72" i="68"/>
  <c r="AE72" i="68"/>
  <c r="AD72" i="68"/>
  <c r="AC72" i="68"/>
  <c r="V72" i="68"/>
  <c r="U72" i="68"/>
  <c r="T72" i="68"/>
  <c r="S72" i="68"/>
  <c r="L72" i="68"/>
  <c r="K72" i="68"/>
  <c r="J72" i="68"/>
  <c r="I72" i="68"/>
  <c r="AP71" i="68"/>
  <c r="AO71" i="68"/>
  <c r="AN71" i="68"/>
  <c r="AF71" i="68"/>
  <c r="AE71" i="68"/>
  <c r="AD71" i="68"/>
  <c r="V71" i="68"/>
  <c r="U71" i="68"/>
  <c r="T71" i="68"/>
  <c r="S71" i="68"/>
  <c r="L71" i="68"/>
  <c r="K71" i="68"/>
  <c r="J71" i="68"/>
  <c r="I71" i="68"/>
  <c r="AP70" i="68"/>
  <c r="AO70" i="68"/>
  <c r="AN70" i="68"/>
  <c r="AM70" i="68"/>
  <c r="AF70" i="68"/>
  <c r="AE70" i="68"/>
  <c r="AD70" i="68"/>
  <c r="AC70" i="68"/>
  <c r="V70" i="68"/>
  <c r="U70" i="68"/>
  <c r="T70" i="68"/>
  <c r="S70" i="68"/>
  <c r="L70" i="68"/>
  <c r="K70" i="68"/>
  <c r="J70" i="68"/>
  <c r="I70" i="68"/>
  <c r="AP69" i="68"/>
  <c r="AO69" i="68"/>
  <c r="AN69" i="68"/>
  <c r="AM69" i="68"/>
  <c r="AF69" i="68"/>
  <c r="AE69" i="68"/>
  <c r="AD69" i="68"/>
  <c r="AC69" i="68"/>
  <c r="V69" i="68"/>
  <c r="U69" i="68"/>
  <c r="T69" i="68"/>
  <c r="S69" i="68"/>
  <c r="L69" i="68"/>
  <c r="K69" i="68"/>
  <c r="J69" i="68"/>
  <c r="I69" i="68"/>
  <c r="AP68" i="68"/>
  <c r="AO68" i="68"/>
  <c r="AN68" i="68"/>
  <c r="AM68" i="68"/>
  <c r="AF68" i="68"/>
  <c r="AE68" i="68"/>
  <c r="AD68" i="68"/>
  <c r="AC68" i="68"/>
  <c r="V68" i="68"/>
  <c r="U68" i="68"/>
  <c r="T68" i="68"/>
  <c r="S68" i="68"/>
  <c r="L68" i="68"/>
  <c r="K68" i="68"/>
  <c r="J68" i="68"/>
  <c r="I68" i="68"/>
  <c r="C61" i="68"/>
  <c r="C60" i="68"/>
  <c r="AP51" i="68"/>
  <c r="AO51" i="68"/>
  <c r="AN51" i="68"/>
  <c r="AM51" i="68"/>
  <c r="AF51" i="68"/>
  <c r="AE51" i="68"/>
  <c r="AD51" i="68"/>
  <c r="AC51" i="68"/>
  <c r="V51" i="68"/>
  <c r="U51" i="68"/>
  <c r="T51" i="68"/>
  <c r="S51" i="68"/>
  <c r="L51" i="68"/>
  <c r="K51" i="68"/>
  <c r="J51" i="68"/>
  <c r="AP50" i="68"/>
  <c r="AO50" i="68"/>
  <c r="AN50" i="68"/>
  <c r="AM50" i="68"/>
  <c r="AF50" i="68"/>
  <c r="AE50" i="68"/>
  <c r="AD50" i="68"/>
  <c r="AC50" i="68"/>
  <c r="V50" i="68"/>
  <c r="U50" i="68"/>
  <c r="T50" i="68"/>
  <c r="S50" i="68"/>
  <c r="L50" i="68"/>
  <c r="K50" i="68"/>
  <c r="J50" i="68"/>
  <c r="I50" i="68"/>
  <c r="AP49" i="68"/>
  <c r="AO49" i="68"/>
  <c r="AN49" i="68"/>
  <c r="AM49" i="68"/>
  <c r="AF49" i="68"/>
  <c r="AE49" i="68"/>
  <c r="AD49" i="68"/>
  <c r="V49" i="68"/>
  <c r="U49" i="68"/>
  <c r="T49" i="68"/>
  <c r="S49" i="68"/>
  <c r="L49" i="68"/>
  <c r="K49" i="68"/>
  <c r="J49" i="68"/>
  <c r="I49" i="68"/>
  <c r="AP48" i="68"/>
  <c r="AP63" i="68" s="1"/>
  <c r="AO48" i="68"/>
  <c r="AN48" i="68"/>
  <c r="AM48" i="68"/>
  <c r="AF48" i="68"/>
  <c r="AF63" i="68" s="1"/>
  <c r="AE48" i="68"/>
  <c r="AD48" i="68"/>
  <c r="AC48" i="68"/>
  <c r="V48" i="68"/>
  <c r="V63" i="68" s="1"/>
  <c r="U48" i="68"/>
  <c r="T48" i="68"/>
  <c r="L48" i="68"/>
  <c r="K48" i="68"/>
  <c r="J48" i="68"/>
  <c r="I48" i="68"/>
  <c r="AP47" i="68"/>
  <c r="AO47" i="68"/>
  <c r="AN47" i="68"/>
  <c r="AM47" i="68"/>
  <c r="AF47" i="68"/>
  <c r="AE47" i="68"/>
  <c r="AD47" i="68"/>
  <c r="AC47" i="68"/>
  <c r="V47" i="68"/>
  <c r="U47" i="68"/>
  <c r="T47" i="68"/>
  <c r="S47" i="68"/>
  <c r="L47" i="68"/>
  <c r="K47" i="68"/>
  <c r="J47" i="68"/>
  <c r="I47" i="68"/>
  <c r="C41" i="68"/>
  <c r="C40" i="68"/>
  <c r="AP31" i="68"/>
  <c r="AO31" i="68"/>
  <c r="AN31" i="68"/>
  <c r="AM31" i="68"/>
  <c r="AF31" i="68"/>
  <c r="AE31" i="68"/>
  <c r="AD31" i="68"/>
  <c r="AC31" i="68"/>
  <c r="V31" i="68"/>
  <c r="U31" i="68"/>
  <c r="T31" i="68"/>
  <c r="S31" i="68"/>
  <c r="L31" i="68"/>
  <c r="K31" i="68"/>
  <c r="J31" i="68"/>
  <c r="I31" i="68"/>
  <c r="AP30" i="68"/>
  <c r="AO30" i="68"/>
  <c r="AN30" i="68"/>
  <c r="AM30" i="68"/>
  <c r="AF30" i="68"/>
  <c r="AE30" i="68"/>
  <c r="AD30" i="68"/>
  <c r="AC30" i="68"/>
  <c r="V30" i="68"/>
  <c r="U30" i="68"/>
  <c r="T30" i="68"/>
  <c r="S30" i="68"/>
  <c r="L30" i="68"/>
  <c r="K30" i="68"/>
  <c r="J30" i="68"/>
  <c r="I30" i="68"/>
  <c r="AP29" i="68"/>
  <c r="AO29" i="68"/>
  <c r="AN29" i="68"/>
  <c r="AM29" i="68"/>
  <c r="AF29" i="68"/>
  <c r="AE29" i="68"/>
  <c r="AD29" i="68"/>
  <c r="AC29" i="68"/>
  <c r="V29" i="68"/>
  <c r="U29" i="68"/>
  <c r="T29" i="68"/>
  <c r="S29" i="68"/>
  <c r="L29" i="68"/>
  <c r="K29" i="68"/>
  <c r="J29" i="68"/>
  <c r="I29" i="68"/>
  <c r="AP28" i="68"/>
  <c r="AO28" i="68"/>
  <c r="AN28" i="68"/>
  <c r="AM28" i="68"/>
  <c r="AF28" i="68"/>
  <c r="AE28" i="68"/>
  <c r="AD28" i="68"/>
  <c r="AC28" i="68"/>
  <c r="V28" i="68"/>
  <c r="U28" i="68"/>
  <c r="T28" i="68"/>
  <c r="S28" i="68"/>
  <c r="L28" i="68"/>
  <c r="K28" i="68"/>
  <c r="J28" i="68"/>
  <c r="I28" i="68"/>
  <c r="AP27" i="68"/>
  <c r="AO27" i="68"/>
  <c r="AN27" i="68"/>
  <c r="AM27" i="68"/>
  <c r="AF27" i="68"/>
  <c r="AE27" i="68"/>
  <c r="AD27" i="68"/>
  <c r="AC27" i="68"/>
  <c r="V27" i="68"/>
  <c r="U27" i="68"/>
  <c r="T27" i="68"/>
  <c r="S27" i="68"/>
  <c r="L27" i="68"/>
  <c r="K27" i="68"/>
  <c r="J27" i="68"/>
  <c r="I27" i="68"/>
  <c r="C20" i="68"/>
  <c r="C19" i="68"/>
  <c r="AP10" i="68"/>
  <c r="AO10" i="68"/>
  <c r="AN10" i="68"/>
  <c r="AM10" i="68"/>
  <c r="AF10" i="68"/>
  <c r="AE10" i="68"/>
  <c r="AD10" i="68"/>
  <c r="AC10" i="68"/>
  <c r="V10" i="68"/>
  <c r="U10" i="68"/>
  <c r="T10" i="68"/>
  <c r="S10" i="68"/>
  <c r="L10" i="68"/>
  <c r="K10" i="68"/>
  <c r="J10" i="68"/>
  <c r="I10" i="68"/>
  <c r="AP9" i="68"/>
  <c r="AO9" i="68"/>
  <c r="AN9" i="68"/>
  <c r="AM9" i="68"/>
  <c r="AF9" i="68"/>
  <c r="AE9" i="68"/>
  <c r="AD9" i="68"/>
  <c r="AC9" i="68"/>
  <c r="V9" i="68"/>
  <c r="U9" i="68"/>
  <c r="T9" i="68"/>
  <c r="S9" i="68"/>
  <c r="L9" i="68"/>
  <c r="K9" i="68"/>
  <c r="J9" i="68"/>
  <c r="I9" i="68"/>
  <c r="AP8" i="68"/>
  <c r="AO8" i="68"/>
  <c r="AN8" i="68"/>
  <c r="AM8" i="68"/>
  <c r="AF8" i="68"/>
  <c r="AE8" i="68"/>
  <c r="AD8" i="68"/>
  <c r="AC8" i="68"/>
  <c r="V8" i="68"/>
  <c r="U8" i="68"/>
  <c r="T8" i="68"/>
  <c r="S8" i="68"/>
  <c r="L8" i="68"/>
  <c r="K8" i="68"/>
  <c r="J8" i="68"/>
  <c r="I8" i="68"/>
  <c r="AP7" i="68"/>
  <c r="AO7" i="68"/>
  <c r="AN7" i="68"/>
  <c r="AM7" i="68"/>
  <c r="AF7" i="68"/>
  <c r="AE7" i="68"/>
  <c r="AD7" i="68"/>
  <c r="AC7" i="68"/>
  <c r="V7" i="68"/>
  <c r="U7" i="68"/>
  <c r="T7" i="68"/>
  <c r="S7" i="68"/>
  <c r="L7" i="68"/>
  <c r="K7" i="68"/>
  <c r="J7" i="68"/>
  <c r="I7" i="68"/>
  <c r="AP6" i="68"/>
  <c r="AO6" i="68"/>
  <c r="AN6" i="68"/>
  <c r="AM6" i="68"/>
  <c r="AF6" i="68"/>
  <c r="AE6" i="68"/>
  <c r="AD6" i="68"/>
  <c r="AC6" i="68"/>
  <c r="V6" i="68"/>
  <c r="U6" i="68"/>
  <c r="T6" i="68"/>
  <c r="S6" i="68"/>
  <c r="L6" i="68"/>
  <c r="K6" i="68"/>
  <c r="J6" i="68"/>
  <c r="I6" i="68"/>
  <c r="C81" i="66"/>
  <c r="C80" i="66"/>
  <c r="AP71" i="66"/>
  <c r="AO71" i="66"/>
  <c r="AN71" i="66"/>
  <c r="AM71" i="66"/>
  <c r="AF71" i="66"/>
  <c r="AE71" i="66"/>
  <c r="AD71" i="66"/>
  <c r="AC71" i="66"/>
  <c r="V71" i="66"/>
  <c r="U71" i="66"/>
  <c r="T71" i="66"/>
  <c r="S71" i="66"/>
  <c r="L71" i="66"/>
  <c r="K71" i="66"/>
  <c r="J71" i="66"/>
  <c r="I71" i="66"/>
  <c r="AP70" i="66"/>
  <c r="AO70" i="66"/>
  <c r="AN70" i="66"/>
  <c r="AM70" i="66"/>
  <c r="AF70" i="66"/>
  <c r="AE70" i="66"/>
  <c r="AD70" i="66"/>
  <c r="AC70" i="66"/>
  <c r="V70" i="66"/>
  <c r="U70" i="66"/>
  <c r="T70" i="66"/>
  <c r="S70" i="66"/>
  <c r="L70" i="66"/>
  <c r="K70" i="66"/>
  <c r="J70" i="66"/>
  <c r="I70" i="66"/>
  <c r="AP69" i="66"/>
  <c r="AO69" i="66"/>
  <c r="AN69" i="66"/>
  <c r="AM69" i="66"/>
  <c r="AF69" i="66"/>
  <c r="AE69" i="66"/>
  <c r="AD69" i="66"/>
  <c r="AC69" i="66"/>
  <c r="V69" i="66"/>
  <c r="U69" i="66"/>
  <c r="T69" i="66"/>
  <c r="L69" i="66"/>
  <c r="K69" i="66"/>
  <c r="J69" i="66"/>
  <c r="AP68" i="66"/>
  <c r="AO68" i="66"/>
  <c r="AN68" i="66"/>
  <c r="AM68" i="66"/>
  <c r="AF68" i="66"/>
  <c r="AE68" i="66"/>
  <c r="AD68" i="66"/>
  <c r="AC68" i="66"/>
  <c r="V68" i="66"/>
  <c r="U68" i="66"/>
  <c r="T68" i="66"/>
  <c r="S68" i="66"/>
  <c r="L68" i="66"/>
  <c r="K68" i="66"/>
  <c r="J68" i="66"/>
  <c r="I68" i="66"/>
  <c r="AP67" i="66"/>
  <c r="AO67" i="66"/>
  <c r="AN67" i="66"/>
  <c r="AM67" i="66"/>
  <c r="AF67" i="66"/>
  <c r="AE67" i="66"/>
  <c r="AD67" i="66"/>
  <c r="AC67" i="66"/>
  <c r="V67" i="66"/>
  <c r="U67" i="66"/>
  <c r="T67" i="66"/>
  <c r="S67" i="66"/>
  <c r="K67" i="66"/>
  <c r="J67" i="66"/>
  <c r="C60" i="66"/>
  <c r="C59" i="66"/>
  <c r="AP50" i="66"/>
  <c r="AO50" i="66"/>
  <c r="AN50" i="66"/>
  <c r="AM50" i="66"/>
  <c r="AF50" i="66"/>
  <c r="AE50" i="66"/>
  <c r="AD50" i="66"/>
  <c r="AC50" i="66"/>
  <c r="V50" i="66"/>
  <c r="U50" i="66"/>
  <c r="T50" i="66"/>
  <c r="S50" i="66"/>
  <c r="L50" i="66"/>
  <c r="K50" i="66"/>
  <c r="J50" i="66"/>
  <c r="AP49" i="66"/>
  <c r="AO49" i="66"/>
  <c r="AN49" i="66"/>
  <c r="AM49" i="66"/>
  <c r="AF49" i="66"/>
  <c r="AE49" i="66"/>
  <c r="AD49" i="66"/>
  <c r="AC49" i="66"/>
  <c r="V49" i="66"/>
  <c r="U49" i="66"/>
  <c r="T49" i="66"/>
  <c r="S49" i="66"/>
  <c r="L49" i="66"/>
  <c r="K49" i="66"/>
  <c r="J49" i="66"/>
  <c r="I49" i="66"/>
  <c r="AP48" i="66"/>
  <c r="AO48" i="66"/>
  <c r="AN48" i="66"/>
  <c r="AM48" i="66"/>
  <c r="AF48" i="66"/>
  <c r="AE48" i="66"/>
  <c r="AD48" i="66"/>
  <c r="AC48" i="66"/>
  <c r="V48" i="66"/>
  <c r="U48" i="66"/>
  <c r="T48" i="66"/>
  <c r="S48" i="66"/>
  <c r="L48" i="66"/>
  <c r="K48" i="66"/>
  <c r="J48" i="66"/>
  <c r="I48" i="66"/>
  <c r="AP47" i="66"/>
  <c r="AO47" i="66"/>
  <c r="AN47" i="66"/>
  <c r="AM47" i="66"/>
  <c r="AF47" i="66"/>
  <c r="AE47" i="66"/>
  <c r="AD47" i="66"/>
  <c r="AC47" i="66"/>
  <c r="V47" i="66"/>
  <c r="U47" i="66"/>
  <c r="T47" i="66"/>
  <c r="L47" i="66"/>
  <c r="K47" i="66"/>
  <c r="J47" i="66"/>
  <c r="I47" i="66"/>
  <c r="AP46" i="66"/>
  <c r="AO46" i="66"/>
  <c r="AN46" i="66"/>
  <c r="AM46" i="66"/>
  <c r="AF46" i="66"/>
  <c r="AE46" i="66"/>
  <c r="AD46" i="66"/>
  <c r="AC46" i="66"/>
  <c r="V46" i="66"/>
  <c r="U46" i="66"/>
  <c r="T46" i="66"/>
  <c r="S46" i="66"/>
  <c r="L46" i="66"/>
  <c r="K46" i="66"/>
  <c r="J46" i="66"/>
  <c r="I46" i="66"/>
  <c r="C40" i="66"/>
  <c r="C39" i="66"/>
  <c r="AP30" i="66"/>
  <c r="AO30" i="66"/>
  <c r="AN30" i="66"/>
  <c r="AM30" i="66"/>
  <c r="AC30" i="66"/>
  <c r="V30" i="66"/>
  <c r="U30" i="66"/>
  <c r="T30" i="66"/>
  <c r="S30" i="66"/>
  <c r="L30" i="66"/>
  <c r="K30" i="66"/>
  <c r="J30" i="66"/>
  <c r="I30" i="66"/>
  <c r="AP29" i="66"/>
  <c r="AO29" i="66"/>
  <c r="AN29" i="66"/>
  <c r="AM29" i="66"/>
  <c r="AC29" i="66"/>
  <c r="V29" i="66"/>
  <c r="U29" i="66"/>
  <c r="T29" i="66"/>
  <c r="S29" i="66"/>
  <c r="L29" i="66"/>
  <c r="K29" i="66"/>
  <c r="J29" i="66"/>
  <c r="I29" i="66"/>
  <c r="AP28" i="66"/>
  <c r="AO28" i="66"/>
  <c r="AN28" i="66"/>
  <c r="AM28" i="66"/>
  <c r="AC28" i="66"/>
  <c r="V28" i="66"/>
  <c r="U28" i="66"/>
  <c r="T28" i="66"/>
  <c r="S28" i="66"/>
  <c r="L28" i="66"/>
  <c r="K28" i="66"/>
  <c r="J28" i="66"/>
  <c r="I28" i="66"/>
  <c r="AP27" i="66"/>
  <c r="AO27" i="66"/>
  <c r="AN27" i="66"/>
  <c r="AM27" i="66"/>
  <c r="AC27" i="66"/>
  <c r="V27" i="66"/>
  <c r="U27" i="66"/>
  <c r="T27" i="66"/>
  <c r="S27" i="66"/>
  <c r="L27" i="66"/>
  <c r="K27" i="66"/>
  <c r="J27" i="66"/>
  <c r="I27" i="66"/>
  <c r="AP26" i="66"/>
  <c r="AO26" i="66"/>
  <c r="AN26" i="66"/>
  <c r="AM26" i="66"/>
  <c r="AC26" i="66"/>
  <c r="V26" i="66"/>
  <c r="U26" i="66"/>
  <c r="T26" i="66"/>
  <c r="S26" i="66"/>
  <c r="L26" i="66"/>
  <c r="K26" i="66"/>
  <c r="J26" i="66"/>
  <c r="I26" i="66"/>
  <c r="C20" i="66"/>
  <c r="C19" i="66"/>
  <c r="AP10" i="66"/>
  <c r="AO10" i="66"/>
  <c r="AN10" i="66"/>
  <c r="AM10" i="66"/>
  <c r="AF10" i="66"/>
  <c r="AE10" i="66"/>
  <c r="AD10" i="66"/>
  <c r="AC10" i="66"/>
  <c r="V10" i="66"/>
  <c r="U10" i="66"/>
  <c r="T10" i="66"/>
  <c r="S10" i="66"/>
  <c r="L10" i="66"/>
  <c r="K10" i="66"/>
  <c r="J10" i="66"/>
  <c r="AP9" i="66"/>
  <c r="AO9" i="66"/>
  <c r="AN9" i="66"/>
  <c r="AM9" i="66"/>
  <c r="AF9" i="66"/>
  <c r="AE9" i="66"/>
  <c r="AD9" i="66"/>
  <c r="AC9" i="66"/>
  <c r="V9" i="66"/>
  <c r="U9" i="66"/>
  <c r="T9" i="66"/>
  <c r="S9" i="66"/>
  <c r="L9" i="66"/>
  <c r="K9" i="66"/>
  <c r="J9" i="66"/>
  <c r="I9" i="66"/>
  <c r="AP8" i="66"/>
  <c r="AO8" i="66"/>
  <c r="AN8" i="66"/>
  <c r="AM8" i="66"/>
  <c r="AF8" i="66"/>
  <c r="AE8" i="66"/>
  <c r="AD8" i="66"/>
  <c r="AC8" i="66"/>
  <c r="V8" i="66"/>
  <c r="U8" i="66"/>
  <c r="T8" i="66"/>
  <c r="S8" i="66"/>
  <c r="L8" i="66"/>
  <c r="K8" i="66"/>
  <c r="J8" i="66"/>
  <c r="I8" i="66"/>
  <c r="AP7" i="66"/>
  <c r="AO7" i="66"/>
  <c r="AN7" i="66"/>
  <c r="AM7" i="66"/>
  <c r="AF7" i="66"/>
  <c r="AE7" i="66"/>
  <c r="AD7" i="66"/>
  <c r="AC7" i="66"/>
  <c r="V7" i="66"/>
  <c r="U7" i="66"/>
  <c r="T7" i="66"/>
  <c r="S7" i="66"/>
  <c r="L7" i="66"/>
  <c r="K7" i="66"/>
  <c r="J7" i="66"/>
  <c r="I7" i="66"/>
  <c r="AP6" i="66"/>
  <c r="AO6" i="66"/>
  <c r="AN6" i="66"/>
  <c r="AM6" i="66"/>
  <c r="AF6" i="66"/>
  <c r="AE6" i="66"/>
  <c r="AD6" i="66"/>
  <c r="AC6" i="66"/>
  <c r="V6" i="66"/>
  <c r="U6" i="66"/>
  <c r="T6" i="66"/>
  <c r="S6" i="66"/>
  <c r="L6" i="66"/>
  <c r="K6" i="66"/>
  <c r="J6" i="66"/>
  <c r="I6" i="66"/>
  <c r="AM10" i="2"/>
  <c r="AN10" i="2"/>
  <c r="AO10" i="2"/>
  <c r="AP10" i="2"/>
  <c r="AM29" i="2"/>
  <c r="AN29" i="2"/>
  <c r="AO29" i="2"/>
  <c r="AP29" i="2"/>
  <c r="AM30" i="2"/>
  <c r="AN30" i="2"/>
  <c r="AO30" i="2"/>
  <c r="AP30" i="2"/>
  <c r="AM49" i="2"/>
  <c r="AN49" i="2"/>
  <c r="AO49" i="2"/>
  <c r="AP49" i="2"/>
  <c r="AM50" i="2"/>
  <c r="AN50" i="2"/>
  <c r="AO50" i="2"/>
  <c r="AP50" i="2"/>
  <c r="AM69" i="2"/>
  <c r="AN69" i="2"/>
  <c r="AO69" i="2"/>
  <c r="AP69" i="2"/>
  <c r="AM70" i="2"/>
  <c r="AN70" i="2"/>
  <c r="AO70" i="2"/>
  <c r="AP70" i="2"/>
  <c r="I27" i="2"/>
  <c r="AP68" i="2"/>
  <c r="AO68" i="2"/>
  <c r="AN68" i="2"/>
  <c r="AM68" i="2"/>
  <c r="AP67" i="2"/>
  <c r="AO67" i="2"/>
  <c r="AN67" i="2"/>
  <c r="AM67" i="2"/>
  <c r="AP66" i="2"/>
  <c r="AO66" i="2"/>
  <c r="AN66" i="2"/>
  <c r="AM66" i="2"/>
  <c r="AP48" i="2"/>
  <c r="AO48" i="2"/>
  <c r="AN48" i="2"/>
  <c r="AM48" i="2"/>
  <c r="AP47" i="2"/>
  <c r="AO47" i="2"/>
  <c r="AN47" i="2"/>
  <c r="AM47" i="2"/>
  <c r="AP46" i="2"/>
  <c r="AO46" i="2"/>
  <c r="AN46" i="2"/>
  <c r="AM46" i="2"/>
  <c r="AP28" i="2"/>
  <c r="AO28" i="2"/>
  <c r="AN28" i="2"/>
  <c r="AM28" i="2"/>
  <c r="AP27" i="2"/>
  <c r="AO27" i="2"/>
  <c r="AN27" i="2"/>
  <c r="AM27" i="2"/>
  <c r="AP26" i="2"/>
  <c r="AO26" i="2"/>
  <c r="AN26" i="2"/>
  <c r="AM26" i="2"/>
  <c r="AP8" i="2"/>
  <c r="AO8" i="2"/>
  <c r="AN8" i="2"/>
  <c r="AM8" i="2"/>
  <c r="AP7" i="2"/>
  <c r="AO7" i="2"/>
  <c r="AN7" i="2"/>
  <c r="AM7" i="2"/>
  <c r="AP6" i="2"/>
  <c r="AO6" i="2"/>
  <c r="AN6" i="2"/>
  <c r="AM6" i="2"/>
  <c r="AF70" i="2"/>
  <c r="AE70" i="2"/>
  <c r="AD70" i="2"/>
  <c r="AC70" i="2"/>
  <c r="AF69" i="2"/>
  <c r="AE69" i="2"/>
  <c r="AD69" i="2"/>
  <c r="AC69" i="2"/>
  <c r="AF68" i="2"/>
  <c r="AE68" i="2"/>
  <c r="AD68" i="2"/>
  <c r="AC68" i="2"/>
  <c r="AF67" i="2"/>
  <c r="AE67" i="2"/>
  <c r="AD67" i="2"/>
  <c r="AC67" i="2"/>
  <c r="AF66" i="2"/>
  <c r="AE66" i="2"/>
  <c r="AD66" i="2"/>
  <c r="AC66" i="2"/>
  <c r="AF50" i="2"/>
  <c r="AE50" i="2"/>
  <c r="AD50" i="2"/>
  <c r="AC50" i="2"/>
  <c r="AF49" i="2"/>
  <c r="AE49" i="2"/>
  <c r="AD49" i="2"/>
  <c r="AC49" i="2"/>
  <c r="AF48" i="2"/>
  <c r="AE48" i="2"/>
  <c r="AD48" i="2"/>
  <c r="AC48" i="2"/>
  <c r="AF47" i="2"/>
  <c r="AE47" i="2"/>
  <c r="AD47" i="2"/>
  <c r="AC47" i="2"/>
  <c r="AF46" i="2"/>
  <c r="AE46" i="2"/>
  <c r="AD46" i="2"/>
  <c r="AC46" i="2"/>
  <c r="AF30" i="2"/>
  <c r="AE30" i="2"/>
  <c r="AD30" i="2"/>
  <c r="AC30" i="2"/>
  <c r="AF29" i="2"/>
  <c r="AE29" i="2"/>
  <c r="AD29" i="2"/>
  <c r="AC29" i="2"/>
  <c r="AF28" i="2"/>
  <c r="AE28" i="2"/>
  <c r="AD28" i="2"/>
  <c r="AC28" i="2"/>
  <c r="AF27" i="2"/>
  <c r="AE27" i="2"/>
  <c r="AD27" i="2"/>
  <c r="AC27" i="2"/>
  <c r="AF26" i="2"/>
  <c r="AE26" i="2"/>
  <c r="AD26" i="2"/>
  <c r="AC26" i="2"/>
  <c r="AF10" i="2"/>
  <c r="AE10" i="2"/>
  <c r="AD10" i="2"/>
  <c r="AC10" i="2"/>
  <c r="AF9" i="2"/>
  <c r="AE9" i="2"/>
  <c r="AD9" i="2"/>
  <c r="AC9" i="2"/>
  <c r="AF8" i="2"/>
  <c r="AE8" i="2"/>
  <c r="AD8" i="2"/>
  <c r="AC8" i="2"/>
  <c r="AF7" i="2"/>
  <c r="AE7" i="2"/>
  <c r="AD7" i="2"/>
  <c r="AC7" i="2"/>
  <c r="AF6" i="2"/>
  <c r="AE6" i="2"/>
  <c r="AD6" i="2"/>
  <c r="AC6" i="2"/>
  <c r="V70" i="2"/>
  <c r="U70" i="2"/>
  <c r="T70" i="2"/>
  <c r="S70" i="2"/>
  <c r="V69" i="2"/>
  <c r="U69" i="2"/>
  <c r="T69" i="2"/>
  <c r="S69" i="2"/>
  <c r="V68" i="2"/>
  <c r="U68" i="2"/>
  <c r="T68" i="2"/>
  <c r="S68" i="2"/>
  <c r="V67" i="2"/>
  <c r="U67" i="2"/>
  <c r="T67" i="2"/>
  <c r="S67" i="2"/>
  <c r="V66" i="2"/>
  <c r="U66" i="2"/>
  <c r="T66" i="2"/>
  <c r="S66" i="2"/>
  <c r="V50" i="2"/>
  <c r="U50" i="2"/>
  <c r="T50" i="2"/>
  <c r="S50" i="2"/>
  <c r="V49" i="2"/>
  <c r="U49" i="2"/>
  <c r="T49" i="2"/>
  <c r="S49" i="2"/>
  <c r="V48" i="2"/>
  <c r="U48" i="2"/>
  <c r="T48" i="2"/>
  <c r="S48" i="2"/>
  <c r="V47" i="2"/>
  <c r="U47" i="2"/>
  <c r="T47" i="2"/>
  <c r="V46" i="2"/>
  <c r="U46" i="2"/>
  <c r="T46" i="2"/>
  <c r="S46" i="2"/>
  <c r="V30" i="2"/>
  <c r="U30" i="2"/>
  <c r="T30" i="2"/>
  <c r="S30" i="2"/>
  <c r="V29" i="2"/>
  <c r="U29" i="2"/>
  <c r="T29" i="2"/>
  <c r="S29" i="2"/>
  <c r="V28" i="2"/>
  <c r="U28" i="2"/>
  <c r="T28" i="2"/>
  <c r="S28" i="2"/>
  <c r="V27" i="2"/>
  <c r="U27" i="2"/>
  <c r="T27" i="2"/>
  <c r="S27" i="2"/>
  <c r="V26" i="2"/>
  <c r="U26" i="2"/>
  <c r="T26" i="2"/>
  <c r="S26" i="2"/>
  <c r="V10" i="2"/>
  <c r="U10" i="2"/>
  <c r="T10" i="2"/>
  <c r="S10" i="2"/>
  <c r="V9" i="2"/>
  <c r="U9" i="2"/>
  <c r="T9" i="2"/>
  <c r="S9" i="2"/>
  <c r="V8" i="2"/>
  <c r="U8" i="2"/>
  <c r="T8" i="2"/>
  <c r="S8" i="2"/>
  <c r="V7" i="2"/>
  <c r="U7" i="2"/>
  <c r="T7" i="2"/>
  <c r="S7" i="2"/>
  <c r="V6" i="2"/>
  <c r="U6" i="2"/>
  <c r="T6" i="2"/>
  <c r="S6" i="2"/>
  <c r="L10" i="2"/>
  <c r="K10" i="2"/>
  <c r="J10" i="2"/>
  <c r="I10" i="2"/>
  <c r="L9" i="2"/>
  <c r="K9" i="2"/>
  <c r="J9" i="2"/>
  <c r="I9" i="2"/>
  <c r="L8" i="2"/>
  <c r="K8" i="2"/>
  <c r="J8" i="2"/>
  <c r="I8" i="2"/>
  <c r="L7" i="2"/>
  <c r="K7" i="2"/>
  <c r="J7" i="2"/>
  <c r="I7" i="2"/>
  <c r="L6" i="2"/>
  <c r="K6" i="2"/>
  <c r="J6" i="2"/>
  <c r="I6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L26" i="2"/>
  <c r="K26" i="2"/>
  <c r="J26" i="2"/>
  <c r="I26" i="2"/>
  <c r="L50" i="2"/>
  <c r="K50" i="2"/>
  <c r="J50" i="2"/>
  <c r="L49" i="2"/>
  <c r="K49" i="2"/>
  <c r="J49" i="2"/>
  <c r="I49" i="2"/>
  <c r="L48" i="2"/>
  <c r="K48" i="2"/>
  <c r="J48" i="2"/>
  <c r="I48" i="2"/>
  <c r="L47" i="2"/>
  <c r="K47" i="2"/>
  <c r="J47" i="2"/>
  <c r="I47" i="2"/>
  <c r="L46" i="2"/>
  <c r="K46" i="2"/>
  <c r="J46" i="2"/>
  <c r="I46" i="2"/>
  <c r="L70" i="2"/>
  <c r="K70" i="2"/>
  <c r="J70" i="2"/>
  <c r="I70" i="2"/>
  <c r="L69" i="2"/>
  <c r="K69" i="2"/>
  <c r="J69" i="2"/>
  <c r="I69" i="2"/>
  <c r="L68" i="2"/>
  <c r="K68" i="2"/>
  <c r="J68" i="2"/>
  <c r="I68" i="2"/>
  <c r="L67" i="2"/>
  <c r="K67" i="2"/>
  <c r="J67" i="2"/>
  <c r="I67" i="2"/>
  <c r="L66" i="2"/>
  <c r="K66" i="2"/>
  <c r="J66" i="2"/>
  <c r="I66" i="2"/>
  <c r="C80" i="2"/>
  <c r="C79" i="2"/>
  <c r="AP62" i="66" l="1"/>
  <c r="V61" i="66"/>
  <c r="V62" i="66"/>
  <c r="AF61" i="66"/>
  <c r="AF62" i="66"/>
  <c r="AP61" i="66"/>
  <c r="L62" i="68"/>
  <c r="V62" i="68"/>
  <c r="AF62" i="68"/>
  <c r="AP62" i="68"/>
  <c r="L63" i="68"/>
  <c r="N39" i="96"/>
  <c r="N39" i="95"/>
  <c r="J15" i="97" s="1"/>
  <c r="J10" i="96"/>
  <c r="J10" i="95"/>
  <c r="L61" i="66"/>
  <c r="L62" i="66"/>
  <c r="N103" i="96"/>
  <c r="N103" i="95"/>
  <c r="X15" i="97" s="1"/>
  <c r="T31" i="71"/>
  <c r="L22" i="68"/>
  <c r="L21" i="68"/>
  <c r="V22" i="68"/>
  <c r="V21" i="68"/>
  <c r="AF22" i="68"/>
  <c r="AF21" i="68"/>
  <c r="AP22" i="68"/>
  <c r="AP21" i="68"/>
  <c r="J20" i="71"/>
  <c r="L82" i="68"/>
  <c r="L81" i="68"/>
  <c r="V82" i="68"/>
  <c r="V81" i="68"/>
  <c r="AF82" i="68"/>
  <c r="AF81" i="68"/>
  <c r="AP81" i="68"/>
  <c r="AP82" i="68"/>
  <c r="I82" i="68"/>
  <c r="I81" i="68"/>
  <c r="S82" i="68"/>
  <c r="S81" i="68"/>
  <c r="AC82" i="68"/>
  <c r="AC81" i="68"/>
  <c r="AM82" i="68"/>
  <c r="AM81" i="68"/>
  <c r="I61" i="68"/>
  <c r="I60" i="68"/>
  <c r="AC61" i="68"/>
  <c r="AC60" i="68"/>
  <c r="J81" i="68"/>
  <c r="J82" i="68"/>
  <c r="T81" i="68"/>
  <c r="T82" i="68"/>
  <c r="AD81" i="68"/>
  <c r="AD82" i="68"/>
  <c r="AN82" i="68"/>
  <c r="AN81" i="68"/>
  <c r="K82" i="68"/>
  <c r="K81" i="68"/>
  <c r="U82" i="68"/>
  <c r="U81" i="68"/>
  <c r="AE82" i="68"/>
  <c r="AE81" i="68"/>
  <c r="AO81" i="68"/>
  <c r="AO82" i="68"/>
  <c r="L81" i="66"/>
  <c r="L80" i="66"/>
  <c r="AP80" i="66"/>
  <c r="AP81" i="66"/>
  <c r="I59" i="66"/>
  <c r="I60" i="66"/>
  <c r="I81" i="66"/>
  <c r="I80" i="66"/>
  <c r="S80" i="66"/>
  <c r="S81" i="66"/>
  <c r="AC80" i="66"/>
  <c r="AC81" i="66"/>
  <c r="AM80" i="66"/>
  <c r="AM81" i="66"/>
  <c r="AF80" i="66"/>
  <c r="AF81" i="66"/>
  <c r="J80" i="66"/>
  <c r="J81" i="66"/>
  <c r="T81" i="66"/>
  <c r="T80" i="66"/>
  <c r="AD80" i="66"/>
  <c r="AD81" i="66"/>
  <c r="AN80" i="66"/>
  <c r="AN81" i="66"/>
  <c r="V80" i="66"/>
  <c r="V81" i="66"/>
  <c r="K81" i="66"/>
  <c r="K80" i="66"/>
  <c r="U81" i="66"/>
  <c r="U80" i="66"/>
  <c r="AE80" i="66"/>
  <c r="AE81" i="66"/>
  <c r="AO80" i="66"/>
  <c r="AO81" i="66"/>
  <c r="U10" i="71"/>
  <c r="K10" i="71"/>
  <c r="AM28" i="71"/>
  <c r="AK41" i="71"/>
  <c r="AK42" i="71"/>
  <c r="AK63" i="71"/>
  <c r="AK64" i="71"/>
  <c r="AK84" i="71"/>
  <c r="AK85" i="71"/>
  <c r="AH41" i="71"/>
  <c r="AH42" i="71"/>
  <c r="G85" i="71"/>
  <c r="G84" i="71"/>
  <c r="G63" i="71"/>
  <c r="G64" i="71"/>
  <c r="G41" i="71"/>
  <c r="G42" i="71"/>
  <c r="G20" i="71"/>
  <c r="G21" i="71"/>
  <c r="P21" i="71"/>
  <c r="P20" i="71"/>
  <c r="P42" i="71"/>
  <c r="P41" i="71"/>
  <c r="P64" i="71"/>
  <c r="P63" i="71"/>
  <c r="P85" i="71"/>
  <c r="P84" i="71"/>
  <c r="Y21" i="71"/>
  <c r="Y20" i="71"/>
  <c r="Y42" i="71"/>
  <c r="Y41" i="71"/>
  <c r="Y64" i="71"/>
  <c r="Y63" i="71"/>
  <c r="Y85" i="71"/>
  <c r="Y84" i="71"/>
  <c r="AH20" i="71"/>
  <c r="AH21" i="71"/>
  <c r="AH63" i="71"/>
  <c r="AH64" i="71"/>
  <c r="AH84" i="71"/>
  <c r="AH85" i="71"/>
  <c r="J84" i="71"/>
  <c r="J85" i="71"/>
  <c r="J63" i="71"/>
  <c r="J64" i="71"/>
  <c r="J41" i="71"/>
  <c r="J42" i="71"/>
  <c r="J21" i="71"/>
  <c r="S21" i="71"/>
  <c r="S20" i="71"/>
  <c r="S42" i="71"/>
  <c r="S41" i="71"/>
  <c r="S64" i="71"/>
  <c r="S63" i="71"/>
  <c r="S84" i="71"/>
  <c r="S85" i="71"/>
  <c r="AB21" i="71"/>
  <c r="AB20" i="71"/>
  <c r="AB42" i="71"/>
  <c r="AB41" i="71"/>
  <c r="AB64" i="71"/>
  <c r="AB63" i="71"/>
  <c r="AB85" i="71"/>
  <c r="AB84" i="71"/>
  <c r="AK21" i="71"/>
  <c r="AK20" i="71"/>
  <c r="L61" i="68"/>
  <c r="L60" i="68"/>
  <c r="AM61" i="68"/>
  <c r="AM60" i="68"/>
  <c r="S60" i="68"/>
  <c r="S61" i="68"/>
  <c r="T61" i="68"/>
  <c r="T60" i="68"/>
  <c r="AD61" i="68"/>
  <c r="AD60" i="68"/>
  <c r="AN60" i="68"/>
  <c r="AN61" i="68"/>
  <c r="J61" i="68"/>
  <c r="J60" i="68"/>
  <c r="U60" i="68"/>
  <c r="U61" i="68"/>
  <c r="AE61" i="68"/>
  <c r="AE60" i="68"/>
  <c r="AO61" i="68"/>
  <c r="AO60" i="68"/>
  <c r="K61" i="68"/>
  <c r="K60" i="68"/>
  <c r="V61" i="68"/>
  <c r="V60" i="68"/>
  <c r="AF61" i="68"/>
  <c r="AF60" i="68"/>
  <c r="AP61" i="68"/>
  <c r="AP60" i="68"/>
  <c r="J41" i="68"/>
  <c r="J40" i="68"/>
  <c r="AN40" i="68"/>
  <c r="AN41" i="68"/>
  <c r="K40" i="68"/>
  <c r="K41" i="68"/>
  <c r="AO40" i="68"/>
  <c r="AO41" i="68"/>
  <c r="T40" i="68"/>
  <c r="T41" i="68"/>
  <c r="AE40" i="68"/>
  <c r="AE41" i="68"/>
  <c r="L41" i="68"/>
  <c r="L40" i="68"/>
  <c r="V41" i="68"/>
  <c r="V40" i="68"/>
  <c r="AF41" i="68"/>
  <c r="AF40" i="68"/>
  <c r="AP41" i="68"/>
  <c r="AP40" i="68"/>
  <c r="AD41" i="68"/>
  <c r="AD40" i="68"/>
  <c r="U40" i="68"/>
  <c r="U41" i="68"/>
  <c r="I40" i="68"/>
  <c r="I41" i="68"/>
  <c r="S40" i="68"/>
  <c r="S41" i="68"/>
  <c r="AC40" i="68"/>
  <c r="AC41" i="68"/>
  <c r="AM41" i="68"/>
  <c r="AM40" i="68"/>
  <c r="AF20" i="68"/>
  <c r="AF19" i="68"/>
  <c r="I19" i="68"/>
  <c r="I20" i="68"/>
  <c r="S20" i="68"/>
  <c r="S19" i="68"/>
  <c r="AC20" i="68"/>
  <c r="AC19" i="68"/>
  <c r="L20" i="68"/>
  <c r="L19" i="68"/>
  <c r="V20" i="68"/>
  <c r="V19" i="68"/>
  <c r="AP20" i="68"/>
  <c r="AP19" i="68"/>
  <c r="J19" i="68"/>
  <c r="J20" i="68"/>
  <c r="T19" i="68"/>
  <c r="T20" i="68"/>
  <c r="AD19" i="68"/>
  <c r="AD20" i="68"/>
  <c r="AN20" i="68"/>
  <c r="AN19" i="68"/>
  <c r="AM19" i="68"/>
  <c r="AM20" i="68"/>
  <c r="K19" i="68"/>
  <c r="K20" i="68"/>
  <c r="U19" i="68"/>
  <c r="U20" i="68"/>
  <c r="AE19" i="68"/>
  <c r="AE20" i="68"/>
  <c r="AO19" i="68"/>
  <c r="AO20" i="68"/>
  <c r="T60" i="66"/>
  <c r="T59" i="66"/>
  <c r="AD60" i="66"/>
  <c r="AD59" i="66"/>
  <c r="AN59" i="66"/>
  <c r="AN60" i="66"/>
  <c r="J60" i="66"/>
  <c r="J59" i="66"/>
  <c r="U59" i="66"/>
  <c r="U60" i="66"/>
  <c r="AE60" i="66"/>
  <c r="AE59" i="66"/>
  <c r="AO59" i="66"/>
  <c r="AO60" i="66"/>
  <c r="K59" i="66"/>
  <c r="K60" i="66"/>
  <c r="V59" i="66"/>
  <c r="V60" i="66"/>
  <c r="AF59" i="66"/>
  <c r="AF60" i="66"/>
  <c r="AP60" i="66"/>
  <c r="AP59" i="66"/>
  <c r="L59" i="66"/>
  <c r="L60" i="66"/>
  <c r="AC60" i="66"/>
  <c r="AC59" i="66"/>
  <c r="AM60" i="66"/>
  <c r="AM59" i="66"/>
  <c r="S60" i="66"/>
  <c r="S59" i="66"/>
  <c r="V40" i="66"/>
  <c r="V39" i="66"/>
  <c r="S40" i="66"/>
  <c r="S39" i="66"/>
  <c r="AP39" i="66"/>
  <c r="AP40" i="66"/>
  <c r="J39" i="66"/>
  <c r="J40" i="66"/>
  <c r="T40" i="66"/>
  <c r="T39" i="66"/>
  <c r="AM39" i="66"/>
  <c r="AM40" i="66"/>
  <c r="L39" i="66"/>
  <c r="L40" i="66"/>
  <c r="AO39" i="66"/>
  <c r="AO40" i="66"/>
  <c r="I40" i="66"/>
  <c r="I39" i="66"/>
  <c r="AC40" i="66"/>
  <c r="AC39" i="66"/>
  <c r="K39" i="66"/>
  <c r="K40" i="66"/>
  <c r="U39" i="66"/>
  <c r="U40" i="66"/>
  <c r="AN39" i="66"/>
  <c r="AN40" i="66"/>
  <c r="V19" i="66"/>
  <c r="V20" i="66"/>
  <c r="AD20" i="66"/>
  <c r="AD19" i="66"/>
  <c r="L20" i="66"/>
  <c r="L19" i="66"/>
  <c r="J20" i="66"/>
  <c r="J19" i="66"/>
  <c r="T20" i="66"/>
  <c r="T19" i="66"/>
  <c r="AN20" i="66"/>
  <c r="AN19" i="66"/>
  <c r="K20" i="66"/>
  <c r="K19" i="66"/>
  <c r="U20" i="66"/>
  <c r="U19" i="66"/>
  <c r="AE20" i="66"/>
  <c r="AE19" i="66"/>
  <c r="AO20" i="66"/>
  <c r="AO19" i="66"/>
  <c r="AP20" i="66"/>
  <c r="AP19" i="66"/>
  <c r="AF20" i="66"/>
  <c r="AF19" i="66"/>
  <c r="I20" i="66"/>
  <c r="I19" i="66"/>
  <c r="S20" i="66"/>
  <c r="S19" i="66"/>
  <c r="AC20" i="66"/>
  <c r="AC19" i="66"/>
  <c r="AM20" i="66"/>
  <c r="AM19" i="66"/>
  <c r="I79" i="2"/>
  <c r="I80" i="2"/>
  <c r="J79" i="2"/>
  <c r="J80" i="2"/>
  <c r="J59" i="2"/>
  <c r="J60" i="2"/>
  <c r="K39" i="2"/>
  <c r="K40" i="2"/>
  <c r="V40" i="2"/>
  <c r="V39" i="2"/>
  <c r="V60" i="2"/>
  <c r="V59" i="2"/>
  <c r="S79" i="2"/>
  <c r="S80" i="2"/>
  <c r="AC40" i="2"/>
  <c r="AC39" i="2"/>
  <c r="AC60" i="2"/>
  <c r="AC59" i="2"/>
  <c r="AC80" i="2"/>
  <c r="AC79" i="2"/>
  <c r="AM40" i="2"/>
  <c r="AM39" i="2"/>
  <c r="AM59" i="2"/>
  <c r="AM60" i="2"/>
  <c r="AM79" i="2"/>
  <c r="AM80" i="2"/>
  <c r="K79" i="2"/>
  <c r="K80" i="2"/>
  <c r="K59" i="2"/>
  <c r="K60" i="2"/>
  <c r="L39" i="2"/>
  <c r="L40" i="2"/>
  <c r="S40" i="2"/>
  <c r="S39" i="2"/>
  <c r="S59" i="2"/>
  <c r="S60" i="2"/>
  <c r="T80" i="2"/>
  <c r="T79" i="2"/>
  <c r="AD40" i="2"/>
  <c r="AD39" i="2"/>
  <c r="AD60" i="2"/>
  <c r="AD59" i="2"/>
  <c r="AD80" i="2"/>
  <c r="AD79" i="2"/>
  <c r="AN39" i="2"/>
  <c r="AN40" i="2"/>
  <c r="AN60" i="2"/>
  <c r="AN59" i="2"/>
  <c r="AN80" i="2"/>
  <c r="AN79" i="2"/>
  <c r="L79" i="2"/>
  <c r="L80" i="2"/>
  <c r="L59" i="2"/>
  <c r="L60" i="2"/>
  <c r="I39" i="2"/>
  <c r="I40" i="2"/>
  <c r="T39" i="2"/>
  <c r="T40" i="2"/>
  <c r="T60" i="2"/>
  <c r="T59" i="2"/>
  <c r="U80" i="2"/>
  <c r="U79" i="2"/>
  <c r="AE40" i="2"/>
  <c r="AE39" i="2"/>
  <c r="AE59" i="2"/>
  <c r="AE60" i="2"/>
  <c r="AE79" i="2"/>
  <c r="AE80" i="2"/>
  <c r="AO40" i="2"/>
  <c r="AO39" i="2"/>
  <c r="AO60" i="2"/>
  <c r="AO59" i="2"/>
  <c r="AO80" i="2"/>
  <c r="AO79" i="2"/>
  <c r="I59" i="2"/>
  <c r="I60" i="2"/>
  <c r="J39" i="2"/>
  <c r="J40" i="2"/>
  <c r="U40" i="2"/>
  <c r="U39" i="2"/>
  <c r="U60" i="2"/>
  <c r="U59" i="2"/>
  <c r="V80" i="2"/>
  <c r="V79" i="2"/>
  <c r="AF39" i="2"/>
  <c r="AF40" i="2"/>
  <c r="AF60" i="2"/>
  <c r="AF59" i="2"/>
  <c r="AF80" i="2"/>
  <c r="AF79" i="2"/>
  <c r="AP40" i="2"/>
  <c r="AP39" i="2"/>
  <c r="AP60" i="2"/>
  <c r="AP59" i="2"/>
  <c r="AP80" i="2"/>
  <c r="AP79" i="2"/>
  <c r="V20" i="2"/>
  <c r="V19" i="2"/>
  <c r="AM19" i="2"/>
  <c r="AM20" i="2"/>
  <c r="I20" i="2"/>
  <c r="I19" i="2"/>
  <c r="S19" i="2"/>
  <c r="S20" i="2"/>
  <c r="AD20" i="2"/>
  <c r="AD19" i="2"/>
  <c r="AN19" i="2"/>
  <c r="AN20" i="2"/>
  <c r="L19" i="2"/>
  <c r="L20" i="2"/>
  <c r="J20" i="2"/>
  <c r="J19" i="2"/>
  <c r="T20" i="2"/>
  <c r="T19" i="2"/>
  <c r="AE19" i="2"/>
  <c r="AE20" i="2"/>
  <c r="AO20" i="2"/>
  <c r="AO19" i="2"/>
  <c r="AC20" i="2"/>
  <c r="AC19" i="2"/>
  <c r="K19" i="2"/>
  <c r="K20" i="2"/>
  <c r="U20" i="2"/>
  <c r="U19" i="2"/>
  <c r="AF20" i="2"/>
  <c r="AF19" i="2"/>
  <c r="AP20" i="2"/>
  <c r="AP19" i="2"/>
  <c r="L71" i="71"/>
  <c r="L73" i="71"/>
  <c r="U50" i="71"/>
  <c r="U52" i="71"/>
  <c r="AD7" i="71"/>
  <c r="AD9" i="71"/>
  <c r="AC31" i="71"/>
  <c r="AC53" i="71"/>
  <c r="AD74" i="71"/>
  <c r="AM53" i="71"/>
  <c r="AM31" i="71"/>
  <c r="AC10" i="71"/>
  <c r="K53" i="71"/>
  <c r="AM10" i="71"/>
  <c r="AD10" i="71"/>
  <c r="L10" i="71"/>
  <c r="K31" i="71"/>
  <c r="L31" i="71"/>
  <c r="T53" i="71"/>
  <c r="K74" i="71"/>
  <c r="U31" i="71"/>
  <c r="T10" i="71"/>
  <c r="L51" i="71"/>
  <c r="AL10" i="71"/>
  <c r="AL74" i="71"/>
  <c r="AC74" i="71"/>
  <c r="T74" i="71"/>
  <c r="L74" i="71"/>
  <c r="AL31" i="71"/>
  <c r="AD31" i="71"/>
  <c r="AL53" i="71"/>
  <c r="AD53" i="71"/>
  <c r="U53" i="71"/>
  <c r="L53" i="71"/>
  <c r="L29" i="71"/>
  <c r="L7" i="71"/>
  <c r="L9" i="71"/>
  <c r="U8" i="71"/>
  <c r="U28" i="71"/>
  <c r="U32" i="71"/>
  <c r="L75" i="71"/>
  <c r="AM29" i="71"/>
  <c r="AM50" i="71"/>
  <c r="AM52" i="71"/>
  <c r="AM72" i="71"/>
  <c r="AM30" i="71"/>
  <c r="R40" i="96" s="1"/>
  <c r="AM32" i="71"/>
  <c r="AM51" i="71"/>
  <c r="AM71" i="71"/>
  <c r="AM75" i="71"/>
  <c r="L72" i="71"/>
  <c r="L50" i="71"/>
  <c r="L52" i="71"/>
  <c r="L54" i="71"/>
  <c r="L28" i="71"/>
  <c r="L30" i="71"/>
  <c r="L32" i="71"/>
  <c r="L8" i="71"/>
  <c r="U29" i="71"/>
  <c r="U75" i="71"/>
  <c r="AD28" i="71"/>
  <c r="AD32" i="71"/>
  <c r="AD75" i="71"/>
  <c r="AM8" i="71"/>
  <c r="AD52" i="71"/>
  <c r="AM7" i="71"/>
  <c r="AD30" i="71"/>
  <c r="U30" i="71"/>
  <c r="AM9" i="71"/>
  <c r="AL9" i="71"/>
  <c r="U9" i="71"/>
  <c r="AL8" i="71"/>
  <c r="AD8" i="71"/>
  <c r="U72" i="71"/>
  <c r="AD51" i="71"/>
  <c r="U51" i="71"/>
  <c r="AD71" i="71"/>
  <c r="U71" i="71"/>
  <c r="AL7" i="71"/>
  <c r="U7" i="71"/>
  <c r="AD50" i="71"/>
  <c r="AL71" i="71"/>
  <c r="AL72" i="71"/>
  <c r="AL73" i="71"/>
  <c r="AL75" i="71"/>
  <c r="AL50" i="71"/>
  <c r="AL51" i="71"/>
  <c r="AL52" i="71"/>
  <c r="AL54" i="71"/>
  <c r="AL28" i="71"/>
  <c r="AL29" i="71"/>
  <c r="AL30" i="71"/>
  <c r="AL32" i="71"/>
  <c r="AC71" i="71"/>
  <c r="AC72" i="71"/>
  <c r="AC73" i="71"/>
  <c r="AC75" i="71"/>
  <c r="AC50" i="71"/>
  <c r="AC51" i="71"/>
  <c r="AC52" i="71"/>
  <c r="AC54" i="71"/>
  <c r="AC28" i="71"/>
  <c r="AC29" i="71"/>
  <c r="AC30" i="71"/>
  <c r="AC32" i="71"/>
  <c r="AC7" i="71"/>
  <c r="AC8" i="71"/>
  <c r="AC9" i="71"/>
  <c r="T71" i="71"/>
  <c r="T72" i="71"/>
  <c r="T73" i="71"/>
  <c r="T75" i="71"/>
  <c r="T50" i="71"/>
  <c r="T51" i="71"/>
  <c r="T52" i="71"/>
  <c r="T54" i="71"/>
  <c r="T28" i="71"/>
  <c r="T29" i="71"/>
  <c r="T30" i="71"/>
  <c r="T32" i="71"/>
  <c r="T7" i="71"/>
  <c r="T8" i="71"/>
  <c r="T9" i="71"/>
  <c r="T11" i="71"/>
  <c r="K7" i="71"/>
  <c r="K8" i="71"/>
  <c r="K9" i="71"/>
  <c r="K28" i="71"/>
  <c r="K29" i="71"/>
  <c r="K30" i="71"/>
  <c r="K32" i="71"/>
  <c r="K50" i="71"/>
  <c r="K51" i="71"/>
  <c r="K52" i="71"/>
  <c r="K54" i="71"/>
  <c r="K71" i="71"/>
  <c r="K72" i="71"/>
  <c r="K73" i="71"/>
  <c r="K75" i="71"/>
  <c r="AO7" i="71" l="1"/>
  <c r="F6" i="95"/>
  <c r="F6" i="96"/>
  <c r="C41" i="97"/>
  <c r="D41" i="97" s="1"/>
  <c r="E41" i="97" s="1"/>
  <c r="U6" i="95"/>
  <c r="V6" i="96"/>
  <c r="T10" i="96"/>
  <c r="AO71" i="71"/>
  <c r="V102" i="96" s="1"/>
  <c r="R6" i="96"/>
  <c r="R7" i="96"/>
  <c r="R7" i="95"/>
  <c r="C16" i="97" s="1"/>
  <c r="N71" i="96"/>
  <c r="N71" i="95"/>
  <c r="Q15" i="97" s="1"/>
  <c r="N40" i="96"/>
  <c r="N40" i="95"/>
  <c r="J24" i="97" s="1"/>
  <c r="F38" i="96"/>
  <c r="F38" i="95"/>
  <c r="R42" i="96"/>
  <c r="R42" i="95"/>
  <c r="J43" i="97" s="1"/>
  <c r="J38" i="96"/>
  <c r="J38" i="95"/>
  <c r="J70" i="96"/>
  <c r="J70" i="95"/>
  <c r="J71" i="96"/>
  <c r="J71" i="95"/>
  <c r="J40" i="96"/>
  <c r="J40" i="95"/>
  <c r="J106" i="96"/>
  <c r="J106" i="95"/>
  <c r="F70" i="96"/>
  <c r="F70" i="95"/>
  <c r="R72" i="96"/>
  <c r="R72" i="95"/>
  <c r="Q25" i="97" s="1"/>
  <c r="F105" i="96"/>
  <c r="F105" i="95"/>
  <c r="X31" i="97" s="1"/>
  <c r="J72" i="96"/>
  <c r="J72" i="95"/>
  <c r="J8" i="96"/>
  <c r="J8" i="95"/>
  <c r="N106" i="96"/>
  <c r="N106" i="95"/>
  <c r="X42" i="97" s="1"/>
  <c r="J39" i="96"/>
  <c r="J39" i="95"/>
  <c r="F103" i="96"/>
  <c r="F103" i="95"/>
  <c r="X13" i="97" s="1"/>
  <c r="Y15" i="97" s="1"/>
  <c r="R70" i="96"/>
  <c r="R70" i="95"/>
  <c r="F39" i="96"/>
  <c r="F39" i="95"/>
  <c r="J13" i="97" s="1"/>
  <c r="K15" i="97" s="1"/>
  <c r="F71" i="96"/>
  <c r="F71" i="95"/>
  <c r="Q13" i="97" s="1"/>
  <c r="N9" i="96"/>
  <c r="N9" i="95"/>
  <c r="C33" i="97" s="1"/>
  <c r="R41" i="96"/>
  <c r="R41" i="95"/>
  <c r="J34" i="97" s="1"/>
  <c r="J102" i="96"/>
  <c r="J102" i="95"/>
  <c r="J103" i="96"/>
  <c r="J103" i="95"/>
  <c r="R6" i="95"/>
  <c r="N42" i="96"/>
  <c r="N42" i="95"/>
  <c r="J42" i="97" s="1"/>
  <c r="F7" i="96"/>
  <c r="F7" i="95"/>
  <c r="C13" i="97" s="1"/>
  <c r="F74" i="96"/>
  <c r="F74" i="95"/>
  <c r="Q40" i="97" s="1"/>
  <c r="R106" i="96"/>
  <c r="R106" i="95"/>
  <c r="X43" i="97" s="1"/>
  <c r="R40" i="95"/>
  <c r="J25" i="97" s="1"/>
  <c r="R39" i="96"/>
  <c r="R39" i="95"/>
  <c r="J16" i="97" s="1"/>
  <c r="J7" i="96"/>
  <c r="J7" i="95"/>
  <c r="F73" i="96"/>
  <c r="F73" i="95"/>
  <c r="Q31" i="97" s="1"/>
  <c r="N41" i="96"/>
  <c r="N41" i="95"/>
  <c r="J33" i="97" s="1"/>
  <c r="F41" i="96"/>
  <c r="F41" i="95"/>
  <c r="J31" i="97" s="1"/>
  <c r="R9" i="96"/>
  <c r="R9" i="95"/>
  <c r="C34" i="97" s="1"/>
  <c r="R73" i="96"/>
  <c r="R73" i="95"/>
  <c r="Q34" i="97" s="1"/>
  <c r="N8" i="96"/>
  <c r="N8" i="95"/>
  <c r="C24" i="97" s="1"/>
  <c r="F104" i="96"/>
  <c r="F104" i="95"/>
  <c r="X22" i="97" s="1"/>
  <c r="J9" i="96"/>
  <c r="J9" i="95"/>
  <c r="J6" i="96"/>
  <c r="J6" i="95"/>
  <c r="F40" i="96"/>
  <c r="F40" i="95"/>
  <c r="J22" i="97" s="1"/>
  <c r="R71" i="96"/>
  <c r="R71" i="95"/>
  <c r="Q16" i="97" s="1"/>
  <c r="J42" i="96"/>
  <c r="J42" i="95"/>
  <c r="N73" i="96"/>
  <c r="N73" i="95"/>
  <c r="Q33" i="97" s="1"/>
  <c r="F9" i="96"/>
  <c r="F9" i="95"/>
  <c r="C31" i="97" s="1"/>
  <c r="R38" i="96"/>
  <c r="R38" i="95"/>
  <c r="N70" i="96"/>
  <c r="N70" i="95"/>
  <c r="N102" i="96"/>
  <c r="N102" i="95"/>
  <c r="N7" i="96"/>
  <c r="N7" i="95"/>
  <c r="C15" i="97" s="1"/>
  <c r="D15" i="97" s="1"/>
  <c r="R8" i="96"/>
  <c r="R8" i="95"/>
  <c r="C25" i="97" s="1"/>
  <c r="N72" i="96"/>
  <c r="N72" i="95"/>
  <c r="Q24" i="97" s="1"/>
  <c r="N38" i="96"/>
  <c r="N38" i="95"/>
  <c r="F42" i="96"/>
  <c r="F42" i="95"/>
  <c r="J40" i="97" s="1"/>
  <c r="F72" i="96"/>
  <c r="F72" i="95"/>
  <c r="Q22" i="97" s="1"/>
  <c r="R102" i="96"/>
  <c r="R102" i="95"/>
  <c r="R103" i="96"/>
  <c r="R103" i="95"/>
  <c r="X16" i="97" s="1"/>
  <c r="F106" i="96"/>
  <c r="F106" i="95"/>
  <c r="X40" i="97" s="1"/>
  <c r="F8" i="96"/>
  <c r="F8" i="95"/>
  <c r="C22" i="97" s="1"/>
  <c r="J73" i="96"/>
  <c r="J73" i="95"/>
  <c r="J41" i="96"/>
  <c r="J41" i="95"/>
  <c r="N105" i="96"/>
  <c r="N105" i="95"/>
  <c r="N6" i="96"/>
  <c r="N6" i="95"/>
  <c r="F102" i="96"/>
  <c r="F102" i="95"/>
  <c r="AO50" i="71"/>
  <c r="V70" i="96" s="1"/>
  <c r="L20" i="71"/>
  <c r="K42" i="71"/>
  <c r="K41" i="71"/>
  <c r="T42" i="71"/>
  <c r="T41" i="71"/>
  <c r="T85" i="71"/>
  <c r="T84" i="71"/>
  <c r="AC63" i="71"/>
  <c r="AC64" i="71"/>
  <c r="AL63" i="71"/>
  <c r="AL64" i="71"/>
  <c r="U84" i="71"/>
  <c r="U85" i="71"/>
  <c r="AM21" i="71"/>
  <c r="AM20" i="71"/>
  <c r="L42" i="71"/>
  <c r="L41" i="71"/>
  <c r="AM64" i="71"/>
  <c r="AM63" i="71"/>
  <c r="AD63" i="71"/>
  <c r="AD64" i="71"/>
  <c r="AD84" i="71"/>
  <c r="AD85" i="71"/>
  <c r="AD41" i="71"/>
  <c r="AD42" i="71"/>
  <c r="U42" i="71"/>
  <c r="U41" i="71"/>
  <c r="U64" i="71"/>
  <c r="U63" i="71"/>
  <c r="K64" i="71"/>
  <c r="K63" i="71"/>
  <c r="T21" i="71"/>
  <c r="T20" i="71"/>
  <c r="AC21" i="71"/>
  <c r="AC20" i="71"/>
  <c r="AL41" i="71"/>
  <c r="AL42" i="71"/>
  <c r="L21" i="71"/>
  <c r="U21" i="71"/>
  <c r="U20" i="71"/>
  <c r="AM84" i="71"/>
  <c r="AM85" i="71"/>
  <c r="K84" i="71"/>
  <c r="K85" i="71"/>
  <c r="K21" i="71"/>
  <c r="K20" i="71"/>
  <c r="T64" i="71"/>
  <c r="T63" i="71"/>
  <c r="AC41" i="71"/>
  <c r="AC42" i="71"/>
  <c r="AC84" i="71"/>
  <c r="AC85" i="71"/>
  <c r="AL84" i="71"/>
  <c r="AL85" i="71"/>
  <c r="AL21" i="71"/>
  <c r="AL20" i="71"/>
  <c r="L64" i="71"/>
  <c r="L63" i="71"/>
  <c r="AD21" i="71"/>
  <c r="AD20" i="71"/>
  <c r="L85" i="71"/>
  <c r="L84" i="71"/>
  <c r="AM42" i="71"/>
  <c r="AM41" i="71"/>
  <c r="V54" i="71"/>
  <c r="AO31" i="71"/>
  <c r="AO52" i="71"/>
  <c r="AO53" i="71"/>
  <c r="AO73" i="71"/>
  <c r="AO30" i="71"/>
  <c r="AO72" i="71"/>
  <c r="AO32" i="71"/>
  <c r="AO10" i="71"/>
  <c r="AO74" i="71"/>
  <c r="AO9" i="71"/>
  <c r="AO28" i="71"/>
  <c r="AO51" i="71"/>
  <c r="AO8" i="71"/>
  <c r="AO29" i="71"/>
  <c r="AO54" i="71"/>
  <c r="AO11" i="71"/>
  <c r="AO75" i="71"/>
  <c r="E42" i="97" l="1"/>
  <c r="R33" i="97"/>
  <c r="J32" i="97"/>
  <c r="K32" i="97" s="1"/>
  <c r="Q14" i="97"/>
  <c r="R14" i="97" s="1"/>
  <c r="J41" i="97"/>
  <c r="K41" i="97" s="1"/>
  <c r="L42" i="97" s="1"/>
  <c r="C32" i="97"/>
  <c r="D32" i="97" s="1"/>
  <c r="K33" i="97"/>
  <c r="K34" i="97"/>
  <c r="L34" i="97" s="1"/>
  <c r="J14" i="97"/>
  <c r="K14" i="97" s="1"/>
  <c r="L15" i="97" s="1"/>
  <c r="Q32" i="97"/>
  <c r="R32" i="97" s="1"/>
  <c r="S32" i="97" s="1"/>
  <c r="T9" i="96"/>
  <c r="C14" i="97"/>
  <c r="D14" i="97" s="1"/>
  <c r="K42" i="97"/>
  <c r="R34" i="97"/>
  <c r="S34" i="97" s="1"/>
  <c r="T7" i="96"/>
  <c r="C23" i="97"/>
  <c r="X41" i="97"/>
  <c r="Y41" i="97" s="1"/>
  <c r="Z41" i="97" s="1"/>
  <c r="T8" i="96"/>
  <c r="X14" i="97"/>
  <c r="Y14" i="97" s="1"/>
  <c r="Z15" i="97" s="1"/>
  <c r="J23" i="97"/>
  <c r="K23" i="97" s="1"/>
  <c r="X33" i="97"/>
  <c r="Y33" i="97" s="1"/>
  <c r="K25" i="97"/>
  <c r="Q23" i="97"/>
  <c r="R23" i="97" s="1"/>
  <c r="V38" i="96"/>
  <c r="U38" i="95"/>
  <c r="V104" i="96"/>
  <c r="U104" i="95"/>
  <c r="C6" i="97"/>
  <c r="N25" i="95"/>
  <c r="N19" i="95"/>
  <c r="N20" i="95"/>
  <c r="N23" i="95"/>
  <c r="N24" i="95"/>
  <c r="N22" i="95"/>
  <c r="N28" i="95" s="1"/>
  <c r="N26" i="95"/>
  <c r="J6" i="97"/>
  <c r="N54" i="95"/>
  <c r="N60" i="95" s="1"/>
  <c r="N52" i="95"/>
  <c r="N57" i="95"/>
  <c r="N51" i="95"/>
  <c r="N58" i="95"/>
  <c r="N56" i="95"/>
  <c r="N55" i="95"/>
  <c r="C5" i="97"/>
  <c r="J23" i="95"/>
  <c r="J19" i="95"/>
  <c r="J26" i="95"/>
  <c r="J22" i="95"/>
  <c r="J28" i="95" s="1"/>
  <c r="J25" i="95"/>
  <c r="J24" i="95"/>
  <c r="J20" i="95"/>
  <c r="E15" i="97"/>
  <c r="E14" i="97"/>
  <c r="Q7" i="97"/>
  <c r="R90" i="95"/>
  <c r="R87" i="95"/>
  <c r="R84" i="95"/>
  <c r="R88" i="95"/>
  <c r="R89" i="95"/>
  <c r="R86" i="95"/>
  <c r="R92" i="95" s="1"/>
  <c r="R83" i="95"/>
  <c r="R25" i="97"/>
  <c r="J5" i="97"/>
  <c r="J57" i="95"/>
  <c r="J51" i="95"/>
  <c r="J58" i="95"/>
  <c r="J54" i="95"/>
  <c r="J60" i="95" s="1"/>
  <c r="J55" i="95"/>
  <c r="J52" i="95"/>
  <c r="J56" i="95"/>
  <c r="J4" i="97"/>
  <c r="F55" i="95"/>
  <c r="F54" i="95"/>
  <c r="F60" i="95" s="1"/>
  <c r="F56" i="95"/>
  <c r="F51" i="95"/>
  <c r="F58" i="95"/>
  <c r="F52" i="95"/>
  <c r="F57" i="95"/>
  <c r="F63" i="95" s="1"/>
  <c r="V39" i="96"/>
  <c r="U39" i="95"/>
  <c r="V8" i="96"/>
  <c r="U8" i="95"/>
  <c r="V103" i="96"/>
  <c r="U103" i="95"/>
  <c r="V73" i="96"/>
  <c r="U73" i="95"/>
  <c r="N26" i="96"/>
  <c r="N19" i="96"/>
  <c r="N20" i="96"/>
  <c r="N23" i="96"/>
  <c r="N22" i="96"/>
  <c r="N28" i="96" s="1"/>
  <c r="N24" i="96"/>
  <c r="N25" i="96"/>
  <c r="N58" i="96"/>
  <c r="N51" i="96"/>
  <c r="N56" i="96"/>
  <c r="N55" i="96"/>
  <c r="N57" i="96"/>
  <c r="N52" i="96"/>
  <c r="N54" i="96"/>
  <c r="N60" i="96" s="1"/>
  <c r="D25" i="97"/>
  <c r="Q6" i="97"/>
  <c r="N86" i="95"/>
  <c r="N92" i="95" s="1"/>
  <c r="N88" i="95"/>
  <c r="N89" i="95"/>
  <c r="N83" i="95"/>
  <c r="N90" i="95"/>
  <c r="N84" i="95"/>
  <c r="N87" i="95"/>
  <c r="J24" i="96"/>
  <c r="J19" i="96"/>
  <c r="J20" i="96"/>
  <c r="J26" i="96"/>
  <c r="J22" i="96"/>
  <c r="J28" i="96" s="1"/>
  <c r="J25" i="96"/>
  <c r="J23" i="96"/>
  <c r="Y24" i="97"/>
  <c r="Y23" i="97"/>
  <c r="Y25" i="97"/>
  <c r="R88" i="96"/>
  <c r="R86" i="96"/>
  <c r="R92" i="96" s="1"/>
  <c r="R84" i="96"/>
  <c r="R90" i="96"/>
  <c r="R87" i="96"/>
  <c r="R83" i="96"/>
  <c r="R89" i="96"/>
  <c r="J56" i="96"/>
  <c r="J58" i="96"/>
  <c r="J54" i="96"/>
  <c r="J60" i="96" s="1"/>
  <c r="J57" i="96"/>
  <c r="J55" i="96"/>
  <c r="J52" i="96"/>
  <c r="J51" i="96"/>
  <c r="F54" i="96"/>
  <c r="F60" i="96" s="1"/>
  <c r="F58" i="96"/>
  <c r="F56" i="96"/>
  <c r="F52" i="96"/>
  <c r="F55" i="96"/>
  <c r="F57" i="96"/>
  <c r="F51" i="96"/>
  <c r="R15" i="97"/>
  <c r="V74" i="96"/>
  <c r="U74" i="95"/>
  <c r="V42" i="96"/>
  <c r="U42" i="95"/>
  <c r="L32" i="97"/>
  <c r="R56" i="96"/>
  <c r="R57" i="96"/>
  <c r="R51" i="96"/>
  <c r="R52" i="96"/>
  <c r="R58" i="96"/>
  <c r="R55" i="96"/>
  <c r="R54" i="96"/>
  <c r="R60" i="96" s="1"/>
  <c r="R43" i="97"/>
  <c r="R42" i="97"/>
  <c r="R41" i="97"/>
  <c r="V106" i="96"/>
  <c r="U106" i="95"/>
  <c r="V7" i="96"/>
  <c r="U7" i="95"/>
  <c r="V105" i="96"/>
  <c r="U105" i="95"/>
  <c r="U102" i="95"/>
  <c r="V72" i="96"/>
  <c r="U72" i="95"/>
  <c r="X4" i="97"/>
  <c r="F119" i="95"/>
  <c r="F120" i="95"/>
  <c r="F122" i="95"/>
  <c r="F115" i="95"/>
  <c r="F116" i="95"/>
  <c r="F118" i="95"/>
  <c r="F124" i="95" s="1"/>
  <c r="F121" i="95"/>
  <c r="X7" i="97"/>
  <c r="R122" i="95"/>
  <c r="R116" i="95"/>
  <c r="R119" i="95"/>
  <c r="R121" i="95"/>
  <c r="R120" i="95"/>
  <c r="R118" i="95"/>
  <c r="R124" i="95" s="1"/>
  <c r="R115" i="95"/>
  <c r="R24" i="97"/>
  <c r="X6" i="97"/>
  <c r="N119" i="95"/>
  <c r="N120" i="95"/>
  <c r="N121" i="95"/>
  <c r="N115" i="95"/>
  <c r="N118" i="95"/>
  <c r="N124" i="95" s="1"/>
  <c r="N122" i="95"/>
  <c r="N116" i="95"/>
  <c r="N88" i="96"/>
  <c r="N89" i="96"/>
  <c r="N83" i="96"/>
  <c r="N84" i="96"/>
  <c r="N90" i="96"/>
  <c r="N87" i="96"/>
  <c r="N86" i="96"/>
  <c r="N92" i="96" s="1"/>
  <c r="Y43" i="97"/>
  <c r="C7" i="97"/>
  <c r="R25" i="95"/>
  <c r="R19" i="95"/>
  <c r="R24" i="95"/>
  <c r="R20" i="95"/>
  <c r="R26" i="95"/>
  <c r="R22" i="95"/>
  <c r="R28" i="95" s="1"/>
  <c r="R23" i="95"/>
  <c r="X5" i="97"/>
  <c r="J118" i="95"/>
  <c r="J124" i="95" s="1"/>
  <c r="J121" i="95"/>
  <c r="J120" i="95"/>
  <c r="J122" i="95"/>
  <c r="J115" i="95"/>
  <c r="J119" i="95"/>
  <c r="J116" i="95"/>
  <c r="D33" i="97"/>
  <c r="K16" i="97"/>
  <c r="L16" i="97" s="1"/>
  <c r="Y16" i="97"/>
  <c r="Z16" i="97" s="1"/>
  <c r="D23" i="97"/>
  <c r="F26" i="96"/>
  <c r="F20" i="96"/>
  <c r="F19" i="96"/>
  <c r="F22" i="96"/>
  <c r="F28" i="96" s="1"/>
  <c r="F23" i="96"/>
  <c r="F24" i="96"/>
  <c r="F25" i="96"/>
  <c r="Q4" i="97"/>
  <c r="F86" i="95"/>
  <c r="F92" i="95" s="1"/>
  <c r="F89" i="95"/>
  <c r="F88" i="95"/>
  <c r="F83" i="95"/>
  <c r="F90" i="95"/>
  <c r="F87" i="95"/>
  <c r="F84" i="95"/>
  <c r="Q5" i="97"/>
  <c r="J86" i="95"/>
  <c r="J92" i="95" s="1"/>
  <c r="J89" i="95"/>
  <c r="J83" i="95"/>
  <c r="J88" i="95"/>
  <c r="J90" i="95"/>
  <c r="J84" i="95"/>
  <c r="J87" i="95"/>
  <c r="K43" i="97"/>
  <c r="L43" i="97" s="1"/>
  <c r="D16" i="97"/>
  <c r="E16" i="97" s="1"/>
  <c r="V10" i="96"/>
  <c r="U10" i="95"/>
  <c r="V71" i="96"/>
  <c r="U71" i="95"/>
  <c r="V9" i="96"/>
  <c r="U9" i="95"/>
  <c r="V40" i="96"/>
  <c r="U40" i="95"/>
  <c r="V41" i="96"/>
  <c r="U41" i="95"/>
  <c r="U70" i="95"/>
  <c r="F121" i="96"/>
  <c r="F120" i="96"/>
  <c r="F119" i="96"/>
  <c r="F116" i="96"/>
  <c r="F118" i="96"/>
  <c r="F124" i="96" s="1"/>
  <c r="F122" i="96"/>
  <c r="F115" i="96"/>
  <c r="R119" i="96"/>
  <c r="R121" i="96"/>
  <c r="R120" i="96"/>
  <c r="R118" i="96"/>
  <c r="R124" i="96" s="1"/>
  <c r="R115" i="96"/>
  <c r="R122" i="96"/>
  <c r="R116" i="96"/>
  <c r="N119" i="96"/>
  <c r="N115" i="96"/>
  <c r="N116" i="96"/>
  <c r="N121" i="96"/>
  <c r="N118" i="96"/>
  <c r="N124" i="96" s="1"/>
  <c r="N120" i="96"/>
  <c r="N122" i="96"/>
  <c r="J7" i="97"/>
  <c r="R56" i="95"/>
  <c r="R54" i="95"/>
  <c r="R60" i="95" s="1"/>
  <c r="R51" i="95"/>
  <c r="R58" i="95"/>
  <c r="R55" i="95"/>
  <c r="R52" i="95"/>
  <c r="R57" i="95"/>
  <c r="R16" i="97"/>
  <c r="D24" i="97"/>
  <c r="D34" i="97"/>
  <c r="R24" i="96"/>
  <c r="R25" i="96"/>
  <c r="R19" i="96"/>
  <c r="R20" i="96"/>
  <c r="R26" i="96"/>
  <c r="R22" i="96"/>
  <c r="R28" i="96" s="1"/>
  <c r="R23" i="96"/>
  <c r="J118" i="96"/>
  <c r="J124" i="96" s="1"/>
  <c r="J121" i="96"/>
  <c r="J116" i="96"/>
  <c r="J120" i="96"/>
  <c r="J115" i="96"/>
  <c r="J119" i="96"/>
  <c r="J122" i="96"/>
  <c r="Y42" i="97"/>
  <c r="Y34" i="97"/>
  <c r="Y32" i="97"/>
  <c r="C4" i="97"/>
  <c r="F25" i="95"/>
  <c r="F22" i="95"/>
  <c r="F28" i="95" s="1"/>
  <c r="F19" i="95"/>
  <c r="F23" i="95"/>
  <c r="F26" i="95"/>
  <c r="F20" i="95"/>
  <c r="F24" i="95"/>
  <c r="F90" i="96"/>
  <c r="F83" i="96"/>
  <c r="F88" i="96"/>
  <c r="F87" i="96"/>
  <c r="F86" i="96"/>
  <c r="F92" i="96" s="1"/>
  <c r="F89" i="96"/>
  <c r="F84" i="96"/>
  <c r="E45" i="97"/>
  <c r="J88" i="96"/>
  <c r="J83" i="96"/>
  <c r="J90" i="96"/>
  <c r="J87" i="96"/>
  <c r="J86" i="96"/>
  <c r="J92" i="96" s="1"/>
  <c r="J89" i="96"/>
  <c r="J84" i="96"/>
  <c r="K24" i="97"/>
  <c r="AO20" i="71"/>
  <c r="AO21" i="71"/>
  <c r="V63" i="71"/>
  <c r="V64" i="71"/>
  <c r="AO41" i="71"/>
  <c r="AO42" i="71"/>
  <c r="AO84" i="71"/>
  <c r="AO85" i="71"/>
  <c r="AO63" i="71"/>
  <c r="AO64" i="71"/>
  <c r="S33" i="97" l="1"/>
  <c r="L25" i="97"/>
  <c r="R61" i="95"/>
  <c r="Z34" i="97"/>
  <c r="L14" i="97"/>
  <c r="F61" i="95"/>
  <c r="J125" i="96"/>
  <c r="J64" i="95"/>
  <c r="N61" i="95"/>
  <c r="N64" i="95"/>
  <c r="R128" i="95"/>
  <c r="J126" i="95"/>
  <c r="K7" i="97"/>
  <c r="N127" i="95"/>
  <c r="F126" i="95"/>
  <c r="R125" i="96"/>
  <c r="L41" i="97"/>
  <c r="L45" i="97" s="1"/>
  <c r="N93" i="95"/>
  <c r="Y6" i="97"/>
  <c r="F93" i="95"/>
  <c r="Y5" i="97"/>
  <c r="Z5" i="97" s="1"/>
  <c r="F62" i="96"/>
  <c r="L33" i="97"/>
  <c r="L36" i="97" s="1"/>
  <c r="J125" i="95"/>
  <c r="R125" i="95"/>
  <c r="L18" i="97"/>
  <c r="J64" i="96"/>
  <c r="N62" i="95"/>
  <c r="R29" i="96"/>
  <c r="E25" i="97"/>
  <c r="J30" i="96"/>
  <c r="J61" i="95"/>
  <c r="N30" i="95"/>
  <c r="T20" i="96"/>
  <c r="T19" i="96"/>
  <c r="F29" i="95"/>
  <c r="J128" i="96"/>
  <c r="F31" i="96"/>
  <c r="R31" i="95"/>
  <c r="N126" i="95"/>
  <c r="Y7" i="97"/>
  <c r="F125" i="95"/>
  <c r="N31" i="96"/>
  <c r="R95" i="95"/>
  <c r="N127" i="96"/>
  <c r="F29" i="96"/>
  <c r="R29" i="95"/>
  <c r="F127" i="95"/>
  <c r="N61" i="96"/>
  <c r="J32" i="95"/>
  <c r="N95" i="96"/>
  <c r="R93" i="95"/>
  <c r="R64" i="95"/>
  <c r="J94" i="95"/>
  <c r="F96" i="95"/>
  <c r="Z14" i="97"/>
  <c r="Z18" i="97" s="1"/>
  <c r="J95" i="95"/>
  <c r="F94" i="95"/>
  <c r="R126" i="95"/>
  <c r="N95" i="95"/>
  <c r="E18" i="97"/>
  <c r="N32" i="95"/>
  <c r="R127" i="96"/>
  <c r="N125" i="96"/>
  <c r="J127" i="96"/>
  <c r="F128" i="96"/>
  <c r="R96" i="96"/>
  <c r="N93" i="96"/>
  <c r="R61" i="96"/>
  <c r="N63" i="96"/>
  <c r="J63" i="96"/>
  <c r="F61" i="96"/>
  <c r="R31" i="96"/>
  <c r="R63" i="96"/>
  <c r="R64" i="96"/>
  <c r="R30" i="96"/>
  <c r="J31" i="96"/>
  <c r="F31" i="95"/>
  <c r="R32" i="96"/>
  <c r="R128" i="96"/>
  <c r="E32" i="97"/>
  <c r="E33" i="97"/>
  <c r="J29" i="95"/>
  <c r="J93" i="96"/>
  <c r="J94" i="96"/>
  <c r="F93" i="96"/>
  <c r="J96" i="95"/>
  <c r="F32" i="96"/>
  <c r="J127" i="95"/>
  <c r="N128" i="95"/>
  <c r="S25" i="97"/>
  <c r="R127" i="95"/>
  <c r="S43" i="97"/>
  <c r="F63" i="96"/>
  <c r="F64" i="96"/>
  <c r="S14" i="97"/>
  <c r="S15" i="97"/>
  <c r="R93" i="96"/>
  <c r="R94" i="96"/>
  <c r="Z24" i="97"/>
  <c r="Z23" i="97"/>
  <c r="N64" i="96"/>
  <c r="J63" i="95"/>
  <c r="R94" i="95"/>
  <c r="R96" i="95"/>
  <c r="J30" i="95"/>
  <c r="D5" i="97"/>
  <c r="N31" i="95"/>
  <c r="R62" i="95"/>
  <c r="V86" i="96"/>
  <c r="V92" i="96" s="1"/>
  <c r="V84" i="96"/>
  <c r="V90" i="96"/>
  <c r="V89" i="96"/>
  <c r="V83" i="96"/>
  <c r="V87" i="96"/>
  <c r="V88" i="96"/>
  <c r="L23" i="97"/>
  <c r="L24" i="97"/>
  <c r="V119" i="96"/>
  <c r="V115" i="96"/>
  <c r="V116" i="96"/>
  <c r="V118" i="96"/>
  <c r="V124" i="96" s="1"/>
  <c r="V122" i="96"/>
  <c r="V121" i="96"/>
  <c r="V120" i="96"/>
  <c r="S23" i="97"/>
  <c r="S24" i="97"/>
  <c r="R6" i="97"/>
  <c r="F94" i="96"/>
  <c r="F30" i="95"/>
  <c r="F32" i="95"/>
  <c r="Z42" i="97"/>
  <c r="Z43" i="97"/>
  <c r="U22" i="95"/>
  <c r="U28" i="95" s="1"/>
  <c r="U25" i="95"/>
  <c r="U26" i="95"/>
  <c r="U23" i="95"/>
  <c r="U19" i="95"/>
  <c r="U20" i="95"/>
  <c r="U24" i="95"/>
  <c r="R63" i="95"/>
  <c r="N128" i="96"/>
  <c r="F125" i="96"/>
  <c r="R5" i="97"/>
  <c r="F95" i="95"/>
  <c r="D7" i="97"/>
  <c r="N96" i="96"/>
  <c r="N94" i="96"/>
  <c r="N125" i="95"/>
  <c r="R62" i="96"/>
  <c r="J61" i="96"/>
  <c r="Z25" i="97"/>
  <c r="J32" i="96"/>
  <c r="N94" i="95"/>
  <c r="N62" i="96"/>
  <c r="N29" i="96"/>
  <c r="N32" i="96"/>
  <c r="F62" i="95"/>
  <c r="J62" i="95"/>
  <c r="K5" i="97"/>
  <c r="R7" i="97"/>
  <c r="J31" i="95"/>
  <c r="N29" i="95"/>
  <c r="D6" i="97"/>
  <c r="U56" i="95"/>
  <c r="U51" i="95"/>
  <c r="U54" i="95"/>
  <c r="U60" i="95" s="1"/>
  <c r="U55" i="95"/>
  <c r="U58" i="95"/>
  <c r="U57" i="95"/>
  <c r="U52" i="95"/>
  <c r="E23" i="97"/>
  <c r="E24" i="97"/>
  <c r="J95" i="96"/>
  <c r="J96" i="96"/>
  <c r="F95" i="96"/>
  <c r="F96" i="96"/>
  <c r="Z32" i="97"/>
  <c r="Z33" i="97"/>
  <c r="J126" i="96"/>
  <c r="V26" i="96"/>
  <c r="V19" i="96"/>
  <c r="V23" i="96"/>
  <c r="V25" i="96"/>
  <c r="V22" i="96"/>
  <c r="V28" i="96" s="1"/>
  <c r="V24" i="96"/>
  <c r="V20" i="96"/>
  <c r="N126" i="96"/>
  <c r="R126" i="96"/>
  <c r="F126" i="96"/>
  <c r="F127" i="96"/>
  <c r="U87" i="95"/>
  <c r="U88" i="95"/>
  <c r="U86" i="95"/>
  <c r="U92" i="95" s="1"/>
  <c r="U90" i="95"/>
  <c r="U89" i="95"/>
  <c r="U84" i="95"/>
  <c r="U83" i="95"/>
  <c r="J93" i="95"/>
  <c r="F30" i="96"/>
  <c r="E34" i="97"/>
  <c r="J128" i="95"/>
  <c r="R32" i="95"/>
  <c r="R30" i="95"/>
  <c r="S36" i="97"/>
  <c r="F128" i="95"/>
  <c r="U119" i="95"/>
  <c r="U118" i="95"/>
  <c r="U124" i="95" s="1"/>
  <c r="U115" i="95"/>
  <c r="U121" i="95"/>
  <c r="U116" i="95"/>
  <c r="U122" i="95"/>
  <c r="U120" i="95"/>
  <c r="S42" i="97"/>
  <c r="S41" i="97"/>
  <c r="S16" i="97"/>
  <c r="J62" i="96"/>
  <c r="R95" i="96"/>
  <c r="J29" i="96"/>
  <c r="N96" i="95"/>
  <c r="N30" i="96"/>
  <c r="F64" i="95"/>
  <c r="N63" i="95"/>
  <c r="K6" i="97"/>
  <c r="V55" i="96"/>
  <c r="V51" i="96"/>
  <c r="V58" i="96"/>
  <c r="V57" i="96"/>
  <c r="V56" i="96"/>
  <c r="V54" i="96"/>
  <c r="V60" i="96" s="1"/>
  <c r="V52" i="96"/>
  <c r="L7" i="97" l="1"/>
  <c r="Z7" i="97"/>
  <c r="V94" i="96"/>
  <c r="Z6" i="97"/>
  <c r="Z9" i="97" s="1"/>
  <c r="U94" i="95"/>
  <c r="Z45" i="97"/>
  <c r="U63" i="95"/>
  <c r="U64" i="95"/>
  <c r="Z27" i="97"/>
  <c r="U127" i="95"/>
  <c r="Z36" i="97"/>
  <c r="S27" i="97"/>
  <c r="V126" i="96"/>
  <c r="S18" i="97"/>
  <c r="U96" i="95"/>
  <c r="U125" i="95"/>
  <c r="U62" i="95"/>
  <c r="U29" i="95"/>
  <c r="U30" i="95"/>
  <c r="V95" i="96"/>
  <c r="V62" i="96"/>
  <c r="V63" i="96"/>
  <c r="V64" i="96"/>
  <c r="E7" i="97"/>
  <c r="V32" i="96"/>
  <c r="V30" i="96"/>
  <c r="U31" i="95"/>
  <c r="V61" i="96"/>
  <c r="U126" i="95"/>
  <c r="U95" i="95"/>
  <c r="U93" i="95"/>
  <c r="V31" i="96"/>
  <c r="E27" i="97"/>
  <c r="L5" i="97"/>
  <c r="L6" i="97"/>
  <c r="S7" i="97"/>
  <c r="V127" i="96"/>
  <c r="V96" i="96"/>
  <c r="E5" i="97"/>
  <c r="E6" i="97"/>
  <c r="S5" i="97"/>
  <c r="S6" i="97"/>
  <c r="U128" i="95"/>
  <c r="V29" i="96"/>
  <c r="V128" i="96"/>
  <c r="V125" i="96"/>
  <c r="V93" i="96"/>
  <c r="S45" i="97"/>
  <c r="U61" i="95"/>
  <c r="U32" i="95"/>
  <c r="L27" i="97"/>
  <c r="E36" i="97"/>
  <c r="C60" i="2"/>
  <c r="C59" i="2"/>
  <c r="L9" i="97" l="1"/>
  <c r="L111" i="97"/>
  <c r="Z112" i="97"/>
  <c r="Z115" i="97"/>
  <c r="Z111" i="97"/>
  <c r="L115" i="97"/>
  <c r="S9" i="97"/>
  <c r="S115" i="97" s="1"/>
  <c r="E9" i="97"/>
  <c r="E115" i="97" s="1"/>
  <c r="L112" i="97"/>
  <c r="C40" i="2"/>
  <c r="C39" i="2"/>
  <c r="C20" i="2"/>
  <c r="C19" i="2"/>
  <c r="E112" i="97" l="1"/>
  <c r="S112" i="97"/>
  <c r="S111" i="97"/>
  <c r="E111" i="9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tc={CFED69F5-6FD0-4B75-A0BE-87E0E3CB856B}</author>
    <author>tc={71262E43-EB7C-474B-B40F-3C833E6AB774}</author>
  </authors>
  <commentList>
    <comment ref="C73" authorId="0" shapeId="0" xr:uid="{CFED69F5-6FD0-4B75-A0BE-87E0E3CB856B}">
      <text>
        <t>[Threaded comment]
Your version of Excel allows you to read this threaded comment; however, any edits to it will get removed if the file is opened in a newer version of Excel. Learn more: https://go.microsoft.com/fwlink/?linkid=870924
Comment:
    In the cold = vasoconstriction = decrease in peripheral blood flow vs thermoneutral environment. Importantly, BR; which is a vasodilator, does not cause an increase in skin blood flow in the cold vs PL-cold, and therefore does not compromise thermoregulation.</t>
      </text>
    </comment>
    <comment ref="AM73" authorId="1" shapeId="0" xr:uid="{71262E43-EB7C-474B-B40F-3C833E6AB774}">
      <text>
        <t>[Threaded comment]
Your version of Excel allows you to read this threaded comment; however, any edits to it will get removed if the file is opened in a newer version of Excel. Learn more: https://go.microsoft.com/fwlink/?linkid=870924
Comment:
    In the cold = vasoconstriction = decrease in peripheral blood flow vs thermoneutral environment. Importantly, BR; which is a vasodilator, does not cause an increase in skin blood flow in the cold vs PL-cold, and therefore does not compromise thermoregulation.</t>
      </text>
    </comment>
  </commentList>
</comments>
</file>

<file path=xl/sharedStrings.xml><?xml version="1.0" encoding="utf-8"?>
<sst xmlns="http://schemas.openxmlformats.org/spreadsheetml/2006/main" count="2472" uniqueCount="106">
  <si>
    <t>Subject</t>
  </si>
  <si>
    <t>Age</t>
  </si>
  <si>
    <t>Height (m)</t>
  </si>
  <si>
    <t>Weight (kg)</t>
  </si>
  <si>
    <t>S7 - RE</t>
  </si>
  <si>
    <t>S8 - LJ</t>
  </si>
  <si>
    <t>S9 - AI</t>
  </si>
  <si>
    <t>S11 - JL</t>
  </si>
  <si>
    <t>S12 - HL</t>
  </si>
  <si>
    <t>S13 - ZS</t>
  </si>
  <si>
    <t>S14 - CP</t>
  </si>
  <si>
    <t>MEAN</t>
  </si>
  <si>
    <t>SD</t>
  </si>
  <si>
    <t>SUB</t>
  </si>
  <si>
    <t>PL-Eu-Norm</t>
  </si>
  <si>
    <t>0 h</t>
  </si>
  <si>
    <t>1 h</t>
  </si>
  <si>
    <t>2 h</t>
  </si>
  <si>
    <t>3 h</t>
  </si>
  <si>
    <t>Mean</t>
  </si>
  <si>
    <t>BR-Eu-Norm</t>
  </si>
  <si>
    <t>PL-Eu-Hypo</t>
  </si>
  <si>
    <t>BR-Eu-Hypo</t>
  </si>
  <si>
    <t>Site A</t>
  </si>
  <si>
    <t>Site B</t>
  </si>
  <si>
    <t>Site C</t>
  </si>
  <si>
    <t>Site D</t>
  </si>
  <si>
    <t>Site E</t>
  </si>
  <si>
    <t>Site F</t>
  </si>
  <si>
    <t>Site G</t>
  </si>
  <si>
    <t>Site H</t>
  </si>
  <si>
    <t>Site J</t>
  </si>
  <si>
    <t>Site K</t>
  </si>
  <si>
    <t>Site L</t>
  </si>
  <si>
    <t>Site M</t>
  </si>
  <si>
    <t>Site N</t>
  </si>
  <si>
    <t>Site P</t>
  </si>
  <si>
    <t>Site Q</t>
  </si>
  <si>
    <t>Site R</t>
  </si>
  <si>
    <t>Mean Skin Temp</t>
  </si>
  <si>
    <t>12 point</t>
  </si>
  <si>
    <t>15 point unweighted</t>
  </si>
  <si>
    <t>3-0.7</t>
  </si>
  <si>
    <t>Mean 1-3 h</t>
  </si>
  <si>
    <t>Tube 1</t>
  </si>
  <si>
    <t>Tube 2</t>
  </si>
  <si>
    <t>Max</t>
  </si>
  <si>
    <t>Pre (g)</t>
  </si>
  <si>
    <t>Post (g)</t>
  </si>
  <si>
    <r>
      <rPr>
        <b/>
        <sz val="12"/>
        <rFont val="Arial"/>
        <family val="2"/>
      </rPr>
      <t>µ</t>
    </r>
    <r>
      <rPr>
        <b/>
        <sz val="12"/>
        <rFont val="Times New Roman"/>
        <family val="1"/>
      </rPr>
      <t>l/min</t>
    </r>
  </si>
  <si>
    <t>PL-Norm</t>
  </si>
  <si>
    <t>BR-Norm</t>
  </si>
  <si>
    <t>PL-Cold</t>
  </si>
  <si>
    <t>BR-Cold</t>
  </si>
  <si>
    <t xml:space="preserve"> </t>
  </si>
  <si>
    <t>Mean Increase From Base</t>
  </si>
  <si>
    <t>Av 2-3</t>
  </si>
  <si>
    <t>Av 2-4</t>
  </si>
  <si>
    <t>Av 2-5</t>
  </si>
  <si>
    <t>Average</t>
  </si>
  <si>
    <t>Av 1h</t>
  </si>
  <si>
    <t>AUC</t>
  </si>
  <si>
    <t>uM</t>
  </si>
  <si>
    <t>PL-Hypo</t>
  </si>
  <si>
    <t>BR-Hypo</t>
  </si>
  <si>
    <t>1-3 h</t>
  </si>
  <si>
    <t>nmol.min</t>
  </si>
  <si>
    <t>Time (h)</t>
  </si>
  <si>
    <t>Concentration</t>
  </si>
  <si>
    <t>Baseline Adjust</t>
  </si>
  <si>
    <t>TZ Rule</t>
  </si>
  <si>
    <t>min</t>
  </si>
  <si>
    <t>25th percentile</t>
  </si>
  <si>
    <t>median</t>
  </si>
  <si>
    <t>75th percedntile</t>
  </si>
  <si>
    <t xml:space="preserve">max </t>
  </si>
  <si>
    <t>DELTAS</t>
  </si>
  <si>
    <t>d</t>
  </si>
  <si>
    <t>25th-min</t>
  </si>
  <si>
    <t>median-25th</t>
  </si>
  <si>
    <t>75th-median</t>
  </si>
  <si>
    <t>max-75th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</si>
  <si>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</si>
  <si>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</si>
  <si>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</si>
  <si>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</si>
  <si>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</si>
  <si>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</si>
  <si>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</si>
  <si>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</si>
  <si>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</si>
  <si>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</si>
  <si>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</si>
  <si>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</si>
  <si>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nM</t>
  </si>
  <si>
    <t>CVC</t>
  </si>
  <si>
    <t>Baseline flux (RL)</t>
  </si>
  <si>
    <t>Max level (ML)</t>
  </si>
  <si>
    <t>Time to recovery (TR)</t>
  </si>
  <si>
    <t>Time to max level (TM)</t>
  </si>
  <si>
    <t>Time to half decay (TH)</t>
  </si>
  <si>
    <t>Baseline CVC (PU/mmHg)</t>
  </si>
  <si>
    <t>Peak RH CVC (PU/mmHg)</t>
  </si>
  <si>
    <t>Mean decrease From Base</t>
  </si>
  <si>
    <t xml:space="preserve">mean 1-3 h </t>
  </si>
  <si>
    <t xml:space="preserve">2 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</si>
</sst>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.00000000000"/>
    <numFmt numFmtId="168" formatCode="0.000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</font>
    <font>
      <b/>
      <sz val="12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  <font>
      <sz val="8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0070C0"/>
      <name val="Times New Roman"/>
      <family val="1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4" applyNumberFormat="0" applyAlignment="0" applyProtection="0"/>
    <xf numFmtId="0" fontId="15" fillId="9" borderId="5" applyNumberFormat="0" applyAlignment="0" applyProtection="0"/>
    <xf numFmtId="0" fontId="16" fillId="9" borderId="4" applyNumberFormat="0" applyAlignment="0" applyProtection="0"/>
    <xf numFmtId="0" fontId="17" fillId="0" borderId="6" applyNumberFormat="0" applyFill="0" applyAlignment="0" applyProtection="0"/>
    <xf numFmtId="0" fontId="18" fillId="10" borderId="7" applyNumberFormat="0" applyAlignment="0" applyProtection="0"/>
    <xf numFmtId="0" fontId="19" fillId="0" borderId="0" applyNumberFormat="0" applyFill="0" applyBorder="0" applyAlignment="0" applyProtection="0"/>
    <xf numFmtId="0" fontId="6" fillId="11" borderId="8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1" fillId="35" borderId="0" applyNumberFormat="0" applyBorder="0" applyAlignment="0" applyProtection="0"/>
  </cellStyleXfs>
  <cellXfs count="126">
    <xf numFmtId="0" fontId="0" fillId="0" borderId="0" xfId="0"/>
    <xf numFmtId="0" fontId="4" fillId="0" borderId="0" xfId="2"/>
    <xf numFmtId="0" fontId="2" fillId="2" borderId="0" xfId="2" applyFont="1" applyFill="1"/>
    <xf numFmtId="1" fontId="2" fillId="2" borderId="0" xfId="2" applyNumberFormat="1" applyFont="1" applyFill="1"/>
    <xf numFmtId="164" fontId="2" fillId="2" borderId="0" xfId="2" applyNumberFormat="1" applyFont="1" applyFill="1"/>
    <xf numFmtId="0" fontId="2" fillId="0" borderId="0" xfId="2" applyFont="1" applyAlignment="1">
      <alignment horizontal="center"/>
    </xf>
    <xf numFmtId="0" fontId="2" fillId="2" borderId="0" xfId="2" applyFont="1" applyFill="1" applyAlignment="1">
      <alignment horizontal="center"/>
    </xf>
    <xf numFmtId="0" fontId="2" fillId="0" borderId="0" xfId="2" applyFont="1"/>
    <xf numFmtId="164" fontId="2" fillId="0" borderId="0" xfId="2" applyNumberFormat="1" applyFont="1"/>
    <xf numFmtId="0" fontId="2" fillId="4" borderId="0" xfId="2" applyFont="1" applyFill="1"/>
    <xf numFmtId="1" fontId="2" fillId="4" borderId="0" xfId="2" applyNumberFormat="1" applyFont="1" applyFill="1"/>
    <xf numFmtId="0" fontId="4" fillId="2" borderId="0" xfId="2" applyFill="1"/>
    <xf numFmtId="1" fontId="2" fillId="0" borderId="0" xfId="2" applyNumberFormat="1" applyFont="1"/>
    <xf numFmtId="0" fontId="2" fillId="0" borderId="0" xfId="2" applyFont="1" applyAlignment="1">
      <alignment horizontal="right"/>
    </xf>
    <xf numFmtId="2" fontId="2" fillId="2" borderId="0" xfId="2" applyNumberFormat="1" applyFont="1" applyFill="1"/>
    <xf numFmtId="164" fontId="2" fillId="2" borderId="0" xfId="2" applyNumberFormat="1" applyFont="1" applyFill="1" applyAlignment="1">
      <alignment horizontal="center"/>
    </xf>
    <xf numFmtId="0" fontId="3" fillId="2" borderId="0" xfId="2" applyFont="1" applyFill="1"/>
    <xf numFmtId="0" fontId="2" fillId="2" borderId="0" xfId="0" applyFont="1" applyFill="1"/>
    <xf numFmtId="1" fontId="2" fillId="2" borderId="0" xfId="0" applyNumberFormat="1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4" borderId="0" xfId="0" applyFont="1" applyFill="1"/>
    <xf numFmtId="1" fontId="2" fillId="4" borderId="0" xfId="0" applyNumberFormat="1" applyFont="1" applyFill="1"/>
    <xf numFmtId="1" fontId="2" fillId="0" borderId="0" xfId="0" applyNumberFormat="1" applyFont="1"/>
    <xf numFmtId="1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" fontId="0" fillId="0" borderId="0" xfId="0" applyNumberFormat="1"/>
    <xf numFmtId="2" fontId="2" fillId="4" borderId="0" xfId="2" applyNumberFormat="1" applyFont="1" applyFill="1"/>
    <xf numFmtId="165" fontId="5" fillId="0" borderId="0" xfId="0" applyNumberFormat="1" applyFont="1"/>
    <xf numFmtId="0" fontId="5" fillId="0" borderId="0" xfId="0" applyFont="1"/>
    <xf numFmtId="0" fontId="0" fillId="36" borderId="0" xfId="0" applyFill="1"/>
    <xf numFmtId="1" fontId="2" fillId="0" borderId="0" xfId="2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2" applyNumberFormat="1" applyFont="1" applyAlignment="1">
      <alignment horizontal="center"/>
    </xf>
    <xf numFmtId="1" fontId="2" fillId="36" borderId="0" xfId="0" applyNumberFormat="1" applyFont="1" applyFill="1"/>
    <xf numFmtId="166" fontId="2" fillId="0" borderId="0" xfId="0" applyNumberFormat="1" applyFont="1" applyAlignment="1">
      <alignment horizontal="center"/>
    </xf>
    <xf numFmtId="166" fontId="2" fillId="2" borderId="0" xfId="0" applyNumberFormat="1" applyFont="1" applyFill="1" applyAlignment="1">
      <alignment horizontal="center"/>
    </xf>
    <xf numFmtId="1" fontId="22" fillId="0" borderId="0" xfId="0" applyNumberFormat="1" applyFont="1" applyAlignment="1">
      <alignment horizontal="center"/>
    </xf>
    <xf numFmtId="164" fontId="0" fillId="2" borderId="0" xfId="0" applyNumberFormat="1" applyFill="1"/>
    <xf numFmtId="164" fontId="2" fillId="4" borderId="0" xfId="0" applyNumberFormat="1" applyFont="1" applyFill="1" applyAlignment="1">
      <alignment horizontal="center"/>
    </xf>
    <xf numFmtId="1" fontId="0" fillId="2" borderId="0" xfId="0" applyNumberFormat="1" applyFill="1"/>
    <xf numFmtId="1" fontId="2" fillId="36" borderId="0" xfId="0" applyNumberFormat="1" applyFont="1" applyFill="1" applyAlignment="1">
      <alignment horizontal="center"/>
    </xf>
    <xf numFmtId="164" fontId="2" fillId="36" borderId="0" xfId="0" applyNumberFormat="1" applyFont="1" applyFill="1" applyAlignment="1">
      <alignment horizontal="center"/>
    </xf>
    <xf numFmtId="1" fontId="0" fillId="36" borderId="0" xfId="0" applyNumberFormat="1" applyFill="1"/>
    <xf numFmtId="165" fontId="0" fillId="0" borderId="0" xfId="0" applyNumberFormat="1"/>
    <xf numFmtId="0" fontId="2" fillId="0" borderId="0" xfId="0" applyFont="1" applyAlignment="1">
      <alignment horizontal="center"/>
    </xf>
    <xf numFmtId="0" fontId="25" fillId="2" borderId="0" xfId="0" applyFont="1" applyFill="1"/>
    <xf numFmtId="0" fontId="25" fillId="0" borderId="0" xfId="0" applyFont="1"/>
    <xf numFmtId="0" fontId="25" fillId="36" borderId="0" xfId="0" applyFont="1" applyFill="1"/>
    <xf numFmtId="0" fontId="26" fillId="0" borderId="0" xfId="0" applyFont="1"/>
    <xf numFmtId="165" fontId="26" fillId="0" borderId="0" xfId="0" applyNumberFormat="1" applyFont="1"/>
    <xf numFmtId="2" fontId="2" fillId="4" borderId="0" xfId="0" applyNumberFormat="1" applyFont="1" applyFill="1" applyAlignment="1">
      <alignment horizontal="center"/>
    </xf>
    <xf numFmtId="2" fontId="2" fillId="36" borderId="0" xfId="0" applyNumberFormat="1" applyFont="1" applyFill="1" applyAlignment="1">
      <alignment horizontal="center"/>
    </xf>
    <xf numFmtId="0" fontId="27" fillId="0" borderId="0" xfId="0" applyFont="1"/>
    <xf numFmtId="165" fontId="27" fillId="0" borderId="0" xfId="0" applyNumberFormat="1" applyFont="1"/>
    <xf numFmtId="0" fontId="19" fillId="0" borderId="0" xfId="0" applyFont="1"/>
    <xf numFmtId="0" fontId="5" fillId="0" borderId="0" xfId="0" applyFont="1" applyAlignment="1">
      <alignment horizontal="center"/>
    </xf>
    <xf numFmtId="1" fontId="19" fillId="0" borderId="0" xfId="0" applyNumberFormat="1" applyFont="1"/>
    <xf numFmtId="0" fontId="28" fillId="0" borderId="0" xfId="0" applyFont="1"/>
    <xf numFmtId="165" fontId="28" fillId="0" borderId="0" xfId="0" applyNumberFormat="1" applyFont="1"/>
    <xf numFmtId="0" fontId="29" fillId="0" borderId="0" xfId="0" applyFont="1"/>
    <xf numFmtId="1" fontId="29" fillId="0" borderId="0" xfId="0" applyNumberFormat="1" applyFont="1"/>
    <xf numFmtId="1" fontId="24" fillId="0" borderId="0" xfId="0" applyNumberFormat="1" applyFont="1" applyAlignment="1">
      <alignment horizontal="center"/>
    </xf>
    <xf numFmtId="164" fontId="0" fillId="0" borderId="0" xfId="0" applyNumberFormat="1"/>
    <xf numFmtId="0" fontId="31" fillId="0" borderId="0" xfId="0" applyFont="1"/>
    <xf numFmtId="0" fontId="2" fillId="36" borderId="0" xfId="0" applyFont="1" applyFill="1" applyAlignment="1">
      <alignment horizontal="center"/>
    </xf>
    <xf numFmtId="0" fontId="32" fillId="0" borderId="0" xfId="0" applyFont="1"/>
    <xf numFmtId="2" fontId="2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ill="1"/>
    <xf numFmtId="2" fontId="0" fillId="36" borderId="0" xfId="0" applyNumberFormat="1" applyFill="1"/>
    <xf numFmtId="2" fontId="0" fillId="0" borderId="0" xfId="0" applyNumberFormat="1"/>
    <xf numFmtId="2" fontId="2" fillId="0" borderId="0" xfId="0" applyNumberFormat="1" applyFont="1" applyAlignment="1">
      <alignment horizontal="center"/>
    </xf>
    <xf numFmtId="2" fontId="30" fillId="0" borderId="0" xfId="0" applyNumberFormat="1" applyFont="1"/>
    <xf numFmtId="2" fontId="33" fillId="0" borderId="0" xfId="0" applyNumberFormat="1" applyFont="1" applyAlignment="1">
      <alignment horizontal="center"/>
    </xf>
    <xf numFmtId="2" fontId="26" fillId="0" borderId="0" xfId="0" applyNumberFormat="1" applyFont="1"/>
    <xf numFmtId="2" fontId="2" fillId="2" borderId="0" xfId="0" applyNumberFormat="1" applyFont="1" applyFill="1" applyAlignment="1">
      <alignment horizontal="center"/>
    </xf>
    <xf numFmtId="2" fontId="2" fillId="4" borderId="0" xfId="0" applyNumberFormat="1" applyFont="1" applyFill="1"/>
    <xf numFmtId="2" fontId="5" fillId="0" borderId="0" xfId="0" applyNumberFormat="1" applyFont="1"/>
    <xf numFmtId="2" fontId="2" fillId="39" borderId="0" xfId="0" applyNumberFormat="1" applyFont="1" applyFill="1" applyAlignment="1">
      <alignment horizontal="center"/>
    </xf>
    <xf numFmtId="167" fontId="0" fillId="0" borderId="0" xfId="0" applyNumberFormat="1"/>
    <xf numFmtId="2" fontId="34" fillId="37" borderId="0" xfId="0" applyNumberFormat="1" applyFont="1" applyFill="1"/>
    <xf numFmtId="0" fontId="2" fillId="40" borderId="0" xfId="0" applyFont="1" applyFill="1"/>
    <xf numFmtId="0" fontId="2" fillId="0" borderId="0" xfId="0" applyFont="1"/>
    <xf numFmtId="2" fontId="2" fillId="40" borderId="0" xfId="0" applyNumberFormat="1" applyFont="1" applyFill="1" applyAlignment="1">
      <alignment horizontal="center"/>
    </xf>
    <xf numFmtId="0" fontId="2" fillId="36" borderId="0" xfId="0" applyFont="1" applyFill="1"/>
    <xf numFmtId="1" fontId="5" fillId="0" borderId="0" xfId="0" applyNumberFormat="1" applyFont="1"/>
    <xf numFmtId="1" fontId="35" fillId="2" borderId="0" xfId="0" applyNumberFormat="1" applyFont="1" applyFill="1"/>
    <xf numFmtId="1" fontId="35" fillId="4" borderId="0" xfId="0" applyNumberFormat="1" applyFont="1" applyFill="1"/>
    <xf numFmtId="1" fontId="35" fillId="4" borderId="0" xfId="0" applyNumberFormat="1" applyFont="1" applyFill="1" applyAlignment="1">
      <alignment horizontal="center"/>
    </xf>
    <xf numFmtId="1" fontId="36" fillId="2" borderId="0" xfId="0" applyNumberFormat="1" applyFont="1" applyFill="1"/>
    <xf numFmtId="0" fontId="36" fillId="2" borderId="0" xfId="0" applyFont="1" applyFill="1"/>
    <xf numFmtId="0" fontId="36" fillId="36" borderId="0" xfId="0" applyFont="1" applyFill="1"/>
    <xf numFmtId="0" fontId="36" fillId="0" borderId="0" xfId="0" applyFont="1"/>
    <xf numFmtId="1" fontId="37" fillId="2" borderId="0" xfId="0" applyNumberFormat="1" applyFont="1" applyFill="1"/>
    <xf numFmtId="0" fontId="37" fillId="2" borderId="0" xfId="0" applyFont="1" applyFill="1"/>
    <xf numFmtId="0" fontId="37" fillId="36" borderId="0" xfId="0" applyFont="1" applyFill="1"/>
    <xf numFmtId="0" fontId="37" fillId="0" borderId="0" xfId="0" applyFont="1"/>
    <xf numFmtId="0" fontId="5" fillId="39" borderId="0" xfId="0" applyFont="1" applyFill="1"/>
    <xf numFmtId="1" fontId="5" fillId="39" borderId="0" xfId="0" applyNumberFormat="1" applyFont="1" applyFill="1"/>
    <xf numFmtId="0" fontId="37" fillId="38" borderId="0" xfId="0" applyFont="1" applyFill="1"/>
    <xf numFmtId="0" fontId="34" fillId="0" borderId="0" xfId="0" applyFont="1"/>
    <xf numFmtId="1" fontId="35" fillId="36" borderId="0" xfId="0" applyNumberFormat="1" applyFont="1" applyFill="1" applyAlignment="1">
      <alignment horizontal="center"/>
    </xf>
    <xf numFmtId="0" fontId="0" fillId="41" borderId="0" xfId="0" applyFill="1"/>
    <xf numFmtId="2" fontId="0" fillId="41" borderId="0" xfId="0" applyNumberFormat="1" applyFill="1"/>
    <xf numFmtId="2" fontId="2" fillId="36" borderId="0" xfId="0" applyNumberFormat="1" applyFont="1" applyFill="1"/>
    <xf numFmtId="1" fontId="24" fillId="36" borderId="0" xfId="0" applyNumberFormat="1" applyFont="1" applyFill="1" applyAlignment="1">
      <alignment horizontal="center"/>
    </xf>
    <xf numFmtId="2" fontId="24" fillId="36" borderId="0" xfId="0" applyNumberFormat="1" applyFont="1" applyFill="1" applyAlignment="1">
      <alignment horizontal="center"/>
    </xf>
    <xf numFmtId="168" fontId="0" fillId="0" borderId="0" xfId="0" applyNumberFormat="1"/>
    <xf numFmtId="2" fontId="0" fillId="42" borderId="0" xfId="0" applyNumberFormat="1" applyFill="1"/>
    <xf numFmtId="164" fontId="5" fillId="0" borderId="0" xfId="0" applyNumberFormat="1" applyFont="1"/>
    <xf numFmtId="165" fontId="2" fillId="0" borderId="0" xfId="0" applyNumberFormat="1" applyFont="1"/>
    <xf numFmtId="1" fontId="30" fillId="0" borderId="0" xfId="0" applyNumberFormat="1" applyFont="1"/>
    <xf numFmtId="0" fontId="3" fillId="0" borderId="0" xfId="2" applyFont="1"/>
    <xf numFmtId="0" fontId="3" fillId="0" borderId="0" xfId="2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25000000}"/>
    <cellStyle name="Normal 3" xfId="2" xr:uid="{00000000-0005-0000-0000-000026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mantha Rowland" id="{C77D63F2-132D-4C86-A3A2-283F55B0322C}" userId="S::adsr4@lunet.lboro.ac.uk::cc32067f-c62f-4918-8dfa-c3bb258b044e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3" dT="2019-08-01T15:58:00.40" personId="{C77D63F2-132D-4C86-A3A2-283F55B0322C}" id="{CFED69F5-6FD0-4B75-A0BE-87E0E3CB856B}">
    <text>In the cold = vasoconstriction = decrease in peripheral blood flow vs thermoneutral environment. Importantly, BR; which is a vasodilator, does not cause an increase in skin blood flow in the cold vs PL-cold, and therefore does not compromise thermoregulation.</text>
  </threadedComment>
  <threadedComment ref="AM73" dT="2019-08-01T15:58:00.40" personId="{C77D63F2-132D-4C86-A3A2-283F55B0322C}" id="{71262E43-EB7C-474B-B40F-3C833E6AB774}">
    <text>In the cold = vasoconstriction = decrease in peripheral blood flow vs thermoneutral environment. Importantly, BR; which is a vasodilator, does not cause an increase in skin blood flow in the cold vs PL-cold, and therefore does not compromise thermoregulation.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5"/>
  <sheetViews>
    <sheetView tabSelected="1" zoomScale="60" zoomScaleNormal="60" workbookViewId="0">
      <selection activeCell="T14" sqref="T14"/>
    </sheetView>
  </sheetViews>
  <sheetFormatPr defaultRowHeight="14.5" x14ac:dyDescent="0.35"/>
  <cols>
    <col min="2" max="2" width="9.7265625" customWidth="1"/>
    <col min="5" max="5" width="11.453125" customWidth="1"/>
    <col min="6" max="6" width="13.54296875" customWidth="1"/>
  </cols>
  <sheetData>
    <row r="1" spans="1:7" ht="15.5" x14ac:dyDescent="0.35">
      <c r="A1" s="2"/>
      <c r="B1" s="2"/>
      <c r="C1" s="2"/>
      <c r="D1" s="2"/>
      <c r="E1" s="14"/>
      <c r="F1" s="4"/>
      <c r="G1" s="4"/>
    </row>
    <row r="2" spans="1:7" ht="15.5" x14ac:dyDescent="0.35">
      <c r="A2" s="6"/>
      <c r="B2" s="116" t="s">
        <v>0</v>
      </c>
      <c r="C2" s="6"/>
      <c r="D2" s="117" t="s">
        <v>1</v>
      </c>
      <c r="E2" s="117" t="s">
        <v>2</v>
      </c>
      <c r="F2" s="117" t="s">
        <v>3</v>
      </c>
      <c r="G2" s="15"/>
    </row>
    <row r="3" spans="1:7" x14ac:dyDescent="0.35">
      <c r="A3" s="11"/>
      <c r="B3" s="116"/>
      <c r="C3" s="11"/>
      <c r="D3" s="117"/>
      <c r="E3" s="117"/>
      <c r="F3" s="117"/>
      <c r="G3" s="16"/>
    </row>
    <row r="4" spans="1:7" ht="15.5" x14ac:dyDescent="0.35">
      <c r="A4" s="2"/>
      <c r="B4" s="2"/>
      <c r="C4" s="2"/>
      <c r="D4" s="2"/>
      <c r="E4" s="14"/>
      <c r="F4" s="4"/>
      <c r="G4" s="4"/>
    </row>
    <row r="5" spans="1:7" ht="15.5" x14ac:dyDescent="0.35">
      <c r="A5" s="2"/>
      <c r="B5" s="35">
        <v>1</v>
      </c>
      <c r="C5" s="2"/>
      <c r="D5" s="5">
        <v>23</v>
      </c>
      <c r="E5" s="36">
        <v>1.8</v>
      </c>
      <c r="F5" s="34">
        <v>87.06</v>
      </c>
      <c r="G5" s="4"/>
    </row>
    <row r="6" spans="1:7" ht="15.5" x14ac:dyDescent="0.35">
      <c r="A6" s="2"/>
      <c r="B6" s="35">
        <v>2</v>
      </c>
      <c r="C6" s="2"/>
      <c r="D6" s="5">
        <v>22</v>
      </c>
      <c r="E6" s="36">
        <v>1.75</v>
      </c>
      <c r="F6" s="34">
        <v>82.68</v>
      </c>
      <c r="G6" s="4"/>
    </row>
    <row r="7" spans="1:7" ht="15.5" x14ac:dyDescent="0.35">
      <c r="A7" s="2"/>
      <c r="B7" s="35">
        <v>3</v>
      </c>
      <c r="C7" s="2"/>
      <c r="D7" s="5">
        <v>32</v>
      </c>
      <c r="E7" s="36">
        <v>1.8</v>
      </c>
      <c r="F7" s="34">
        <v>68.78</v>
      </c>
      <c r="G7" s="4">
        <v>23.576568615073853</v>
      </c>
    </row>
    <row r="8" spans="1:7" ht="15.5" x14ac:dyDescent="0.35">
      <c r="A8" s="2"/>
      <c r="B8" s="35">
        <v>4</v>
      </c>
      <c r="C8" s="2"/>
      <c r="D8" s="5">
        <v>27</v>
      </c>
      <c r="E8" s="36">
        <v>1.75</v>
      </c>
      <c r="F8" s="34">
        <v>75.849999999999994</v>
      </c>
      <c r="G8" s="4">
        <v>21.171130819074918</v>
      </c>
    </row>
    <row r="9" spans="1:7" ht="15.5" x14ac:dyDescent="0.35">
      <c r="A9" s="2"/>
      <c r="B9" s="35">
        <v>5</v>
      </c>
      <c r="C9" s="2"/>
      <c r="D9" s="5">
        <v>26</v>
      </c>
      <c r="E9" s="36">
        <v>1.78</v>
      </c>
      <c r="F9" s="34">
        <v>90.67</v>
      </c>
      <c r="G9" s="4"/>
    </row>
    <row r="10" spans="1:7" ht="15.5" x14ac:dyDescent="0.35">
      <c r="A10" s="2"/>
      <c r="B10" s="35">
        <v>7</v>
      </c>
      <c r="C10" s="2"/>
      <c r="D10" s="5">
        <v>23</v>
      </c>
      <c r="E10" s="36">
        <v>1.86</v>
      </c>
      <c r="F10" s="34">
        <v>74.349999999999994</v>
      </c>
      <c r="G10" s="4"/>
    </row>
    <row r="11" spans="1:7" ht="15.5" x14ac:dyDescent="0.35">
      <c r="A11" s="2"/>
      <c r="B11" s="35">
        <v>8</v>
      </c>
      <c r="C11" s="2"/>
      <c r="D11" s="5">
        <v>23</v>
      </c>
      <c r="E11" s="36">
        <v>1.82</v>
      </c>
      <c r="F11" s="34">
        <v>65.23</v>
      </c>
      <c r="G11" s="4"/>
    </row>
    <row r="12" spans="1:7" ht="15.5" x14ac:dyDescent="0.35">
      <c r="A12" s="2"/>
      <c r="B12" s="35">
        <v>9</v>
      </c>
      <c r="C12" s="2"/>
      <c r="D12" s="5">
        <v>23</v>
      </c>
      <c r="E12" s="36">
        <v>1.8</v>
      </c>
      <c r="F12" s="34">
        <v>91.11</v>
      </c>
      <c r="G12" s="4"/>
    </row>
    <row r="13" spans="1:7" ht="15.5" x14ac:dyDescent="0.35">
      <c r="A13" s="2"/>
      <c r="B13" s="35">
        <v>11</v>
      </c>
      <c r="C13" s="2"/>
      <c r="D13" s="5">
        <v>21</v>
      </c>
      <c r="E13" s="36">
        <v>1.75</v>
      </c>
      <c r="F13" s="34">
        <v>81.64</v>
      </c>
      <c r="G13" s="4"/>
    </row>
    <row r="14" spans="1:7" ht="15.5" x14ac:dyDescent="0.35">
      <c r="A14" s="2"/>
      <c r="B14" s="35">
        <v>12</v>
      </c>
      <c r="C14" s="2"/>
      <c r="D14" s="5">
        <v>26</v>
      </c>
      <c r="E14" s="36">
        <v>1.74</v>
      </c>
      <c r="F14" s="34">
        <v>85.75</v>
      </c>
      <c r="G14" s="4"/>
    </row>
    <row r="15" spans="1:7" ht="15.5" x14ac:dyDescent="0.35">
      <c r="A15" s="2"/>
      <c r="B15" s="35">
        <v>13</v>
      </c>
      <c r="C15" s="2"/>
      <c r="D15" s="5">
        <v>26</v>
      </c>
      <c r="E15" s="36">
        <v>1.76</v>
      </c>
      <c r="F15" s="34">
        <v>68.81</v>
      </c>
      <c r="G15" s="4"/>
    </row>
    <row r="16" spans="1:7" ht="15.5" x14ac:dyDescent="0.35">
      <c r="A16" s="2"/>
      <c r="B16" s="35">
        <v>14</v>
      </c>
      <c r="C16" s="2"/>
      <c r="D16" s="5">
        <v>23</v>
      </c>
      <c r="E16" s="36">
        <v>1.74</v>
      </c>
      <c r="F16" s="34">
        <v>69.150000000000006</v>
      </c>
      <c r="G16" s="4"/>
    </row>
    <row r="17" spans="1:7" ht="15.5" x14ac:dyDescent="0.35">
      <c r="A17" s="2"/>
      <c r="B17" s="2"/>
      <c r="C17" s="2"/>
      <c r="D17" s="2"/>
      <c r="E17" s="14"/>
      <c r="F17" s="4"/>
      <c r="G17" s="4"/>
    </row>
    <row r="18" spans="1:7" ht="15.5" x14ac:dyDescent="0.35">
      <c r="A18" s="2"/>
      <c r="B18" s="9" t="s">
        <v>11</v>
      </c>
      <c r="C18" s="2"/>
      <c r="D18" s="10">
        <f>AVERAGE(D5:D16)</f>
        <v>24.583333333333332</v>
      </c>
      <c r="E18" s="30">
        <f>AVERAGE(E5:E16)</f>
        <v>1.7791666666666666</v>
      </c>
      <c r="F18" s="10">
        <f>AVERAGE(F5:F16)</f>
        <v>78.423333333333332</v>
      </c>
      <c r="G18" s="3"/>
    </row>
    <row r="19" spans="1:7" ht="15.5" x14ac:dyDescent="0.35">
      <c r="A19" s="3"/>
      <c r="B19" s="10" t="s">
        <v>12</v>
      </c>
      <c r="C19" s="3"/>
      <c r="D19" s="10">
        <f>STDEVA(D5:D16)</f>
        <v>2.9987371079213112</v>
      </c>
      <c r="E19" s="30">
        <f>STDEVA(E5:E16)</f>
        <v>3.7527767497325705E-2</v>
      </c>
      <c r="F19" s="10">
        <f>STDEVA(F5:F16)</f>
        <v>9.226214956537838</v>
      </c>
      <c r="G19" s="3"/>
    </row>
    <row r="20" spans="1:7" ht="15.5" x14ac:dyDescent="0.35">
      <c r="A20" s="11"/>
      <c r="B20" s="11"/>
      <c r="C20" s="2"/>
      <c r="D20" s="2"/>
      <c r="E20" s="14"/>
      <c r="F20" s="4"/>
      <c r="G20" s="4"/>
    </row>
    <row r="21" spans="1:7" ht="15.5" x14ac:dyDescent="0.35">
      <c r="A21" s="1"/>
      <c r="B21" s="1"/>
      <c r="C21" s="7"/>
      <c r="D21" s="5"/>
      <c r="E21" s="7"/>
      <c r="F21" s="5"/>
      <c r="G21" s="7"/>
    </row>
    <row r="22" spans="1:7" ht="15.5" x14ac:dyDescent="0.35">
      <c r="A22" s="1"/>
      <c r="B22" s="1"/>
      <c r="C22" s="5"/>
      <c r="D22" s="5"/>
      <c r="E22" s="5"/>
      <c r="F22" s="5"/>
      <c r="G22" s="5"/>
    </row>
    <row r="23" spans="1:7" ht="15.5" x14ac:dyDescent="0.35">
      <c r="A23" s="1"/>
      <c r="B23" s="1"/>
      <c r="C23" s="7"/>
      <c r="D23" s="7"/>
      <c r="E23" s="7"/>
      <c r="F23" s="7"/>
      <c r="G23" s="7"/>
    </row>
    <row r="24" spans="1:7" ht="15.5" x14ac:dyDescent="0.35">
      <c r="A24" s="1"/>
      <c r="B24" s="1"/>
      <c r="C24" s="7"/>
      <c r="D24" s="7"/>
      <c r="E24" s="7"/>
      <c r="F24" s="7"/>
      <c r="G24" s="7"/>
    </row>
    <row r="25" spans="1:7" ht="15.5" x14ac:dyDescent="0.35">
      <c r="A25" s="1"/>
      <c r="B25" s="1"/>
      <c r="C25" s="7"/>
      <c r="D25" s="5"/>
      <c r="E25" s="7"/>
      <c r="F25" s="13"/>
      <c r="G25" s="7"/>
    </row>
    <row r="26" spans="1:7" ht="15.5" x14ac:dyDescent="0.35">
      <c r="A26" s="1"/>
      <c r="B26" s="1"/>
      <c r="C26" s="5"/>
      <c r="D26" s="7"/>
      <c r="E26" s="7"/>
      <c r="F26" s="7"/>
      <c r="G26" s="8"/>
    </row>
    <row r="27" spans="1:7" ht="15.5" x14ac:dyDescent="0.35">
      <c r="A27" s="1"/>
      <c r="B27" s="1"/>
      <c r="C27" s="5"/>
      <c r="D27" s="7"/>
      <c r="E27" s="7"/>
      <c r="F27" s="7"/>
      <c r="G27" s="8"/>
    </row>
    <row r="28" spans="1:7" ht="15.5" x14ac:dyDescent="0.35">
      <c r="A28" s="1"/>
      <c r="B28" s="1"/>
      <c r="C28" s="5"/>
      <c r="D28" s="7"/>
      <c r="E28" s="7"/>
      <c r="F28" s="7"/>
      <c r="G28" s="8"/>
    </row>
    <row r="29" spans="1:7" ht="15.5" x14ac:dyDescent="0.35">
      <c r="A29" s="1"/>
      <c r="B29" s="1"/>
      <c r="C29" s="5"/>
      <c r="D29" s="7"/>
      <c r="E29" s="7"/>
      <c r="F29" s="7"/>
      <c r="G29" s="8"/>
    </row>
    <row r="30" spans="1:7" ht="15.5" x14ac:dyDescent="0.35">
      <c r="A30" s="1"/>
      <c r="B30" s="1"/>
      <c r="C30" s="5"/>
      <c r="D30" s="7"/>
      <c r="E30" s="7"/>
      <c r="F30" s="7"/>
      <c r="G30" s="8"/>
    </row>
    <row r="31" spans="1:7" ht="15.5" x14ac:dyDescent="0.35">
      <c r="A31" s="1"/>
      <c r="B31" s="1"/>
      <c r="C31" s="5"/>
      <c r="D31" s="7"/>
      <c r="E31" s="7"/>
      <c r="F31" s="7"/>
      <c r="G31" s="8"/>
    </row>
    <row r="32" spans="1:7" ht="15.5" x14ac:dyDescent="0.35">
      <c r="A32" s="1"/>
      <c r="B32" s="1"/>
      <c r="C32" s="5"/>
      <c r="D32" s="7"/>
      <c r="E32" s="7"/>
      <c r="F32" s="7"/>
      <c r="G32" s="8"/>
    </row>
    <row r="33" spans="1:7" ht="15.5" x14ac:dyDescent="0.35">
      <c r="A33" s="1"/>
      <c r="B33" s="1"/>
      <c r="C33" s="7"/>
      <c r="D33" s="5"/>
      <c r="E33" s="7"/>
      <c r="F33" s="7"/>
      <c r="G33" s="7"/>
    </row>
    <row r="34" spans="1:7" ht="15.5" x14ac:dyDescent="0.35">
      <c r="C34" s="7"/>
      <c r="D34" s="7"/>
      <c r="E34" s="7"/>
      <c r="F34" s="7"/>
      <c r="G34" s="7"/>
    </row>
    <row r="35" spans="1:7" ht="15.5" x14ac:dyDescent="0.35">
      <c r="C35" s="7"/>
      <c r="D35" s="7"/>
      <c r="E35" s="7"/>
      <c r="F35" s="12"/>
      <c r="G35" s="12"/>
    </row>
    <row r="36" spans="1:7" ht="15.5" x14ac:dyDescent="0.35">
      <c r="C36" s="12"/>
      <c r="D36" s="12"/>
      <c r="E36" s="12"/>
      <c r="F36" s="12"/>
      <c r="G36" s="12"/>
    </row>
    <row r="37" spans="1:7" ht="15.5" x14ac:dyDescent="0.35">
      <c r="C37" s="7"/>
      <c r="D37" s="7"/>
      <c r="E37" s="7"/>
      <c r="F37" s="7"/>
      <c r="G37" s="7"/>
    </row>
    <row r="38" spans="1:7" ht="15.5" x14ac:dyDescent="0.35">
      <c r="C38" s="7"/>
      <c r="D38" s="7"/>
      <c r="E38" s="7"/>
      <c r="F38" s="7"/>
      <c r="G38" s="7"/>
    </row>
    <row r="39" spans="1:7" ht="15.5" x14ac:dyDescent="0.35">
      <c r="C39" s="7"/>
      <c r="D39" s="5"/>
      <c r="E39" s="7"/>
      <c r="F39" s="5"/>
      <c r="G39" s="7"/>
    </row>
    <row r="40" spans="1:7" ht="15.5" x14ac:dyDescent="0.35">
      <c r="C40" s="5"/>
      <c r="D40" s="5"/>
      <c r="E40" s="5"/>
      <c r="F40" s="5"/>
      <c r="G40" s="5"/>
    </row>
    <row r="41" spans="1:7" ht="15.5" x14ac:dyDescent="0.35">
      <c r="C41" s="7"/>
      <c r="D41" s="7"/>
      <c r="E41" s="7"/>
      <c r="F41" s="7"/>
      <c r="G41" s="7"/>
    </row>
    <row r="42" spans="1:7" ht="15.5" x14ac:dyDescent="0.35">
      <c r="C42" s="7"/>
      <c r="D42" s="7"/>
      <c r="E42" s="7"/>
      <c r="F42" s="7"/>
      <c r="G42" s="7"/>
    </row>
    <row r="43" spans="1:7" ht="15.5" x14ac:dyDescent="0.35">
      <c r="C43" s="7"/>
      <c r="D43" s="5"/>
      <c r="E43" s="7"/>
      <c r="F43" s="13"/>
      <c r="G43" s="7"/>
    </row>
    <row r="44" spans="1:7" ht="15.5" x14ac:dyDescent="0.35">
      <c r="C44" s="7"/>
      <c r="D44" s="5"/>
      <c r="E44" s="7"/>
      <c r="F44" s="7"/>
      <c r="G44" s="7"/>
    </row>
    <row r="45" spans="1:7" ht="15.5" x14ac:dyDescent="0.35">
      <c r="C45" s="7"/>
      <c r="D45" s="5"/>
      <c r="E45" s="7"/>
      <c r="F45" s="7"/>
      <c r="G45" s="7"/>
    </row>
    <row r="46" spans="1:7" ht="15.5" x14ac:dyDescent="0.35">
      <c r="C46" s="7"/>
      <c r="D46" s="5"/>
      <c r="E46" s="7"/>
      <c r="F46" s="7"/>
      <c r="G46" s="7"/>
    </row>
    <row r="47" spans="1:7" ht="15.5" x14ac:dyDescent="0.35">
      <c r="C47" s="7"/>
      <c r="D47" s="5"/>
      <c r="E47" s="7"/>
      <c r="F47" s="7"/>
      <c r="G47" s="7"/>
    </row>
    <row r="48" spans="1:7" ht="15.5" x14ac:dyDescent="0.35">
      <c r="C48" s="7"/>
      <c r="D48" s="5"/>
      <c r="E48" s="7"/>
      <c r="F48" s="7"/>
      <c r="G48" s="7"/>
    </row>
    <row r="49" spans="3:7" ht="15.5" x14ac:dyDescent="0.35">
      <c r="C49" s="7"/>
      <c r="D49" s="5"/>
      <c r="E49" s="7"/>
      <c r="F49" s="7"/>
      <c r="G49" s="7"/>
    </row>
    <row r="50" spans="3:7" ht="15.5" x14ac:dyDescent="0.35">
      <c r="C50" s="7"/>
      <c r="D50" s="5"/>
      <c r="E50" s="7"/>
      <c r="F50" s="7"/>
      <c r="G50" s="7"/>
    </row>
    <row r="51" spans="3:7" ht="15.5" x14ac:dyDescent="0.35">
      <c r="C51" s="7"/>
      <c r="D51" s="5"/>
      <c r="E51" s="7"/>
      <c r="F51" s="7"/>
      <c r="G51" s="7"/>
    </row>
    <row r="52" spans="3:7" ht="15.5" x14ac:dyDescent="0.35">
      <c r="C52" s="7"/>
      <c r="D52" s="7"/>
      <c r="E52" s="7"/>
      <c r="F52" s="7"/>
      <c r="G52" s="7"/>
    </row>
    <row r="53" spans="3:7" ht="15.5" x14ac:dyDescent="0.35">
      <c r="C53" s="7"/>
      <c r="D53" s="7"/>
      <c r="E53" s="7"/>
      <c r="F53" s="12"/>
      <c r="G53" s="12"/>
    </row>
    <row r="54" spans="3:7" ht="15.5" x14ac:dyDescent="0.35">
      <c r="C54" s="12"/>
      <c r="D54" s="12"/>
      <c r="E54" s="12"/>
      <c r="F54" s="12"/>
      <c r="G54" s="12"/>
    </row>
    <row r="55" spans="3:7" ht="15.5" x14ac:dyDescent="0.35">
      <c r="C55" s="7"/>
      <c r="D55" s="7"/>
      <c r="E55" s="7"/>
      <c r="F55" s="7"/>
      <c r="G55" s="7"/>
    </row>
  </sheetData>
  <mergeCells count="4">
    <mergeCell ref="B2:B3"/>
    <mergeCell ref="D2:D3"/>
    <mergeCell ref="E2:E3"/>
    <mergeCell ref="F2:F3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91"/>
  <sheetViews>
    <sheetView zoomScale="50" zoomScaleNormal="50" workbookViewId="0">
      <selection activeCell="B6" sqref="B6:B17"/>
    </sheetView>
  </sheetViews>
  <sheetFormatPr defaultColWidth="8.81640625" defaultRowHeight="14.5" x14ac:dyDescent="0.35"/>
  <cols>
    <col min="1" max="1" width="4.54296875" customWidth="1"/>
    <col min="2" max="2" width="9.81640625" customWidth="1"/>
    <col min="3" max="3" width="5.1796875" customWidth="1"/>
    <col min="7" max="7" width="3.26953125" customWidth="1"/>
    <col min="11" max="11" width="4.453125" customWidth="1"/>
    <col min="15" max="15" width="4.453125" customWidth="1"/>
    <col min="19" max="19" width="4.453125" customWidth="1"/>
    <col min="23" max="23" width="4.453125" customWidth="1"/>
  </cols>
  <sheetData>
    <row r="1" spans="1:23" ht="15.5" x14ac:dyDescent="0.35">
      <c r="A1" s="17"/>
      <c r="B1" s="17"/>
      <c r="C1" s="17"/>
      <c r="D1" s="18"/>
      <c r="E1" s="18"/>
      <c r="F1" s="18"/>
      <c r="G1" s="21"/>
      <c r="H1" s="18"/>
      <c r="I1" s="18"/>
      <c r="J1" s="18"/>
      <c r="K1" s="21"/>
      <c r="L1" s="18"/>
      <c r="M1" s="18"/>
      <c r="N1" s="18"/>
      <c r="O1" s="21"/>
      <c r="P1" s="18"/>
      <c r="Q1" s="18"/>
      <c r="R1" s="18"/>
      <c r="S1" s="21"/>
      <c r="T1" s="18"/>
      <c r="U1" s="18"/>
      <c r="V1" s="18"/>
      <c r="W1" s="21"/>
    </row>
    <row r="2" spans="1:23" ht="15.5" x14ac:dyDescent="0.35">
      <c r="A2" s="17"/>
      <c r="B2" s="19"/>
      <c r="C2" s="17"/>
      <c r="D2" s="119" t="s">
        <v>50</v>
      </c>
      <c r="E2" s="119"/>
      <c r="F2" s="119"/>
      <c r="G2" s="21"/>
      <c r="H2" s="119" t="s">
        <v>50</v>
      </c>
      <c r="I2" s="119"/>
      <c r="J2" s="119"/>
      <c r="K2" s="21"/>
      <c r="L2" s="119" t="s">
        <v>50</v>
      </c>
      <c r="M2" s="119"/>
      <c r="N2" s="119"/>
      <c r="O2" s="21"/>
      <c r="P2" s="119" t="s">
        <v>50</v>
      </c>
      <c r="Q2" s="119"/>
      <c r="R2" s="119"/>
      <c r="S2" s="21"/>
      <c r="T2" s="119" t="s">
        <v>50</v>
      </c>
      <c r="U2" s="119"/>
      <c r="V2" s="119"/>
      <c r="W2" s="21"/>
    </row>
    <row r="3" spans="1:23" ht="15.5" x14ac:dyDescent="0.35">
      <c r="A3" s="17"/>
      <c r="B3" s="20"/>
      <c r="C3" s="17"/>
      <c r="D3" s="118" t="s">
        <v>15</v>
      </c>
      <c r="E3" s="118"/>
      <c r="F3" s="118"/>
      <c r="G3" s="21"/>
      <c r="H3" s="118" t="s">
        <v>16</v>
      </c>
      <c r="I3" s="118"/>
      <c r="J3" s="118"/>
      <c r="K3" s="21"/>
      <c r="L3" s="118" t="s">
        <v>17</v>
      </c>
      <c r="M3" s="118"/>
      <c r="N3" s="118"/>
      <c r="O3" s="21"/>
      <c r="P3" s="118" t="s">
        <v>18</v>
      </c>
      <c r="Q3" s="118"/>
      <c r="R3" s="118"/>
      <c r="S3" s="21"/>
      <c r="T3" s="118" t="s">
        <v>43</v>
      </c>
      <c r="U3" s="118"/>
      <c r="V3" s="118"/>
      <c r="W3" s="21"/>
    </row>
    <row r="4" spans="1:23" ht="15.5" x14ac:dyDescent="0.35">
      <c r="A4" s="17"/>
      <c r="B4" s="17"/>
      <c r="C4" s="17"/>
      <c r="D4" s="35" t="s">
        <v>62</v>
      </c>
      <c r="E4" s="35"/>
      <c r="F4" s="40" t="s">
        <v>19</v>
      </c>
      <c r="G4" s="21"/>
      <c r="H4" s="35" t="s">
        <v>62</v>
      </c>
      <c r="I4" s="35"/>
      <c r="J4" s="40" t="s">
        <v>19</v>
      </c>
      <c r="K4" s="21"/>
      <c r="L4" s="35" t="s">
        <v>62</v>
      </c>
      <c r="M4" s="35"/>
      <c r="N4" s="40" t="s">
        <v>19</v>
      </c>
      <c r="O4" s="21"/>
      <c r="P4" s="35" t="s">
        <v>62</v>
      </c>
      <c r="Q4" s="35"/>
      <c r="R4" s="40" t="s">
        <v>19</v>
      </c>
      <c r="S4" s="21"/>
      <c r="T4" s="35" t="s">
        <v>62</v>
      </c>
      <c r="U4" s="35"/>
      <c r="V4" s="40" t="s">
        <v>19</v>
      </c>
      <c r="W4" s="21"/>
    </row>
    <row r="5" spans="1:23" ht="15.5" x14ac:dyDescent="0.35">
      <c r="A5" s="17"/>
      <c r="B5" s="17"/>
      <c r="C5" s="17"/>
      <c r="D5" s="18"/>
      <c r="E5" s="18"/>
      <c r="F5" s="18"/>
      <c r="G5" s="21"/>
      <c r="H5" s="18"/>
      <c r="I5" s="18"/>
      <c r="J5" s="18"/>
      <c r="K5" s="21"/>
      <c r="L5" s="18"/>
      <c r="M5" s="18"/>
      <c r="N5" s="18"/>
      <c r="O5" s="21"/>
      <c r="P5" s="18"/>
      <c r="Q5" s="18"/>
      <c r="R5" s="18"/>
      <c r="S5" s="21"/>
      <c r="T5" s="18"/>
      <c r="U5" s="18"/>
      <c r="V5" s="18"/>
      <c r="W5" s="21"/>
    </row>
    <row r="6" spans="1:23" ht="15.5" x14ac:dyDescent="0.35">
      <c r="A6" s="17"/>
      <c r="B6" s="28">
        <v>1</v>
      </c>
      <c r="C6" s="17"/>
      <c r="D6" s="35">
        <v>112</v>
      </c>
      <c r="E6" s="35"/>
      <c r="F6" s="35">
        <f>AVERAGE(D6:E6)</f>
        <v>112</v>
      </c>
      <c r="G6" s="43"/>
      <c r="H6" s="35">
        <v>40</v>
      </c>
      <c r="I6" s="35"/>
      <c r="J6" s="35">
        <f>AVERAGE(H6:I6)</f>
        <v>40</v>
      </c>
      <c r="K6" s="43"/>
      <c r="L6" s="35">
        <v>32</v>
      </c>
      <c r="M6" s="35"/>
      <c r="N6" s="35">
        <f>AVERAGE(L6:M6)</f>
        <v>32</v>
      </c>
      <c r="O6" s="43"/>
      <c r="P6" s="35">
        <v>4.5</v>
      </c>
      <c r="Q6" s="35"/>
      <c r="R6" s="35">
        <f>AVERAGE(P6:Q6)</f>
        <v>4.5</v>
      </c>
      <c r="S6" s="21"/>
      <c r="T6" s="35">
        <f>AVERAGE(H6,L6,P6)</f>
        <v>25.5</v>
      </c>
      <c r="U6" s="35"/>
      <c r="V6" s="35">
        <f>AVERAGE(T6:U6)</f>
        <v>25.5</v>
      </c>
      <c r="W6" s="21"/>
    </row>
    <row r="7" spans="1:23" ht="15.5" x14ac:dyDescent="0.35">
      <c r="A7" s="17"/>
      <c r="B7" s="28">
        <v>2</v>
      </c>
      <c r="C7" s="17"/>
      <c r="D7" s="35">
        <v>136</v>
      </c>
      <c r="E7" s="35"/>
      <c r="F7" s="35">
        <f t="shared" ref="F7:F17" si="0">AVERAGE(D7:E7)</f>
        <v>136</v>
      </c>
      <c r="G7" s="43"/>
      <c r="H7" s="35">
        <v>144</v>
      </c>
      <c r="I7" s="35"/>
      <c r="J7" s="35">
        <f t="shared" ref="J7:J17" si="1">AVERAGE(H7:I7)</f>
        <v>144</v>
      </c>
      <c r="K7" s="43"/>
      <c r="L7" s="35">
        <v>115</v>
      </c>
      <c r="M7" s="35"/>
      <c r="N7" s="35">
        <f t="shared" ref="N7:N17" si="2">AVERAGE(L7:M7)</f>
        <v>115</v>
      </c>
      <c r="O7" s="43"/>
      <c r="P7" s="35">
        <v>153</v>
      </c>
      <c r="Q7" s="35"/>
      <c r="R7" s="35">
        <f t="shared" ref="R7:R17" si="3">AVERAGE(P7:Q7)</f>
        <v>153</v>
      </c>
      <c r="S7" s="21"/>
      <c r="T7" s="35">
        <f t="shared" ref="T7:T10" si="4">AVERAGE(H7,L7,P7)</f>
        <v>137.33333333333334</v>
      </c>
      <c r="U7" s="35"/>
      <c r="V7" s="35">
        <f t="shared" ref="V7:V10" si="5">AVERAGE(T7:U7)</f>
        <v>137.33333333333334</v>
      </c>
      <c r="W7" s="21"/>
    </row>
    <row r="8" spans="1:23" ht="15.5" x14ac:dyDescent="0.35">
      <c r="A8" s="17"/>
      <c r="B8" s="28">
        <v>3</v>
      </c>
      <c r="C8" s="17"/>
      <c r="D8" s="35">
        <v>98</v>
      </c>
      <c r="E8" s="35"/>
      <c r="F8" s="35">
        <f t="shared" si="0"/>
        <v>98</v>
      </c>
      <c r="G8" s="43"/>
      <c r="H8" s="35">
        <v>63</v>
      </c>
      <c r="I8" s="35"/>
      <c r="J8" s="35">
        <f t="shared" si="1"/>
        <v>63</v>
      </c>
      <c r="K8" s="43"/>
      <c r="L8" s="35">
        <v>66</v>
      </c>
      <c r="M8" s="35"/>
      <c r="N8" s="35">
        <f t="shared" si="2"/>
        <v>66</v>
      </c>
      <c r="O8" s="43"/>
      <c r="P8" s="35">
        <v>46</v>
      </c>
      <c r="Q8" s="35"/>
      <c r="R8" s="35">
        <f t="shared" si="3"/>
        <v>46</v>
      </c>
      <c r="S8" s="21"/>
      <c r="T8" s="35">
        <f t="shared" si="4"/>
        <v>58.333333333333336</v>
      </c>
      <c r="U8" s="35"/>
      <c r="V8" s="35">
        <f t="shared" si="5"/>
        <v>58.333333333333336</v>
      </c>
      <c r="W8" s="21"/>
    </row>
    <row r="9" spans="1:23" ht="15.5" x14ac:dyDescent="0.35">
      <c r="A9" s="17"/>
      <c r="B9" s="28">
        <v>4</v>
      </c>
      <c r="C9" s="17"/>
      <c r="D9" s="35">
        <v>182</v>
      </c>
      <c r="E9" s="35"/>
      <c r="F9" s="35">
        <f t="shared" si="0"/>
        <v>182</v>
      </c>
      <c r="G9" s="43"/>
      <c r="H9" s="35">
        <v>124</v>
      </c>
      <c r="I9" s="35"/>
      <c r="J9" s="35">
        <f t="shared" si="1"/>
        <v>124</v>
      </c>
      <c r="K9" s="43"/>
      <c r="L9" s="35">
        <v>152</v>
      </c>
      <c r="M9" s="35"/>
      <c r="N9" s="35">
        <f t="shared" si="2"/>
        <v>152</v>
      </c>
      <c r="O9" s="43"/>
      <c r="P9" s="35">
        <v>219</v>
      </c>
      <c r="Q9" s="35"/>
      <c r="R9" s="35">
        <f t="shared" si="3"/>
        <v>219</v>
      </c>
      <c r="S9" s="21"/>
      <c r="T9" s="35">
        <f t="shared" si="4"/>
        <v>165</v>
      </c>
      <c r="U9" s="35"/>
      <c r="V9" s="35">
        <f t="shared" si="5"/>
        <v>165</v>
      </c>
      <c r="W9" s="21"/>
    </row>
    <row r="10" spans="1:23" ht="15.5" x14ac:dyDescent="0.35">
      <c r="A10" s="17"/>
      <c r="B10" s="28">
        <v>5</v>
      </c>
      <c r="C10" s="17"/>
      <c r="D10" s="35">
        <v>239</v>
      </c>
      <c r="E10" s="35"/>
      <c r="F10" s="35">
        <f t="shared" si="0"/>
        <v>239</v>
      </c>
      <c r="G10" s="43"/>
      <c r="H10" s="35">
        <v>132</v>
      </c>
      <c r="I10" s="35"/>
      <c r="J10" s="35">
        <f t="shared" si="1"/>
        <v>132</v>
      </c>
      <c r="K10" s="43"/>
      <c r="L10" s="35">
        <v>153</v>
      </c>
      <c r="M10" s="35"/>
      <c r="N10" s="35">
        <f t="shared" si="2"/>
        <v>153</v>
      </c>
      <c r="O10" s="43"/>
      <c r="P10" s="35">
        <v>203</v>
      </c>
      <c r="Q10" s="35"/>
      <c r="R10" s="35">
        <f t="shared" si="3"/>
        <v>203</v>
      </c>
      <c r="S10" s="21"/>
      <c r="T10" s="35">
        <f t="shared" si="4"/>
        <v>162.66666666666666</v>
      </c>
      <c r="U10" s="35"/>
      <c r="V10" s="35">
        <f t="shared" si="5"/>
        <v>162.66666666666666</v>
      </c>
      <c r="W10" s="21"/>
    </row>
    <row r="11" spans="1:23" ht="15.5" x14ac:dyDescent="0.35">
      <c r="A11" s="17"/>
      <c r="B11" s="28">
        <v>7</v>
      </c>
      <c r="C11" s="17"/>
      <c r="D11" s="35">
        <v>122</v>
      </c>
      <c r="E11" s="35"/>
      <c r="F11" s="35">
        <f t="shared" si="0"/>
        <v>122</v>
      </c>
      <c r="G11" s="43"/>
      <c r="H11" s="35">
        <v>118.00000000000001</v>
      </c>
      <c r="I11" s="35"/>
      <c r="J11" s="35">
        <f t="shared" si="1"/>
        <v>118.00000000000001</v>
      </c>
      <c r="K11" s="43"/>
      <c r="L11" s="35">
        <v>123</v>
      </c>
      <c r="M11" s="35"/>
      <c r="N11" s="35">
        <f t="shared" si="2"/>
        <v>123</v>
      </c>
      <c r="O11" s="43"/>
      <c r="P11" s="35">
        <v>107</v>
      </c>
      <c r="Q11" s="35"/>
      <c r="R11" s="35">
        <f t="shared" si="3"/>
        <v>107</v>
      </c>
      <c r="S11" s="21"/>
      <c r="T11" s="35">
        <f t="shared" ref="T11:T17" si="6">AVERAGE(H11,L11,P11)</f>
        <v>116</v>
      </c>
      <c r="U11" s="35"/>
      <c r="V11" s="35">
        <f t="shared" ref="V11:V17" si="7">AVERAGE(T11:U11)</f>
        <v>116</v>
      </c>
      <c r="W11" s="21"/>
    </row>
    <row r="12" spans="1:23" ht="15.5" x14ac:dyDescent="0.35">
      <c r="A12" s="17"/>
      <c r="B12" s="28">
        <v>8</v>
      </c>
      <c r="C12" s="17"/>
      <c r="D12" s="35">
        <v>474</v>
      </c>
      <c r="E12" s="35"/>
      <c r="F12" s="35">
        <f t="shared" si="0"/>
        <v>474</v>
      </c>
      <c r="G12" s="43"/>
      <c r="H12" s="35">
        <v>134</v>
      </c>
      <c r="I12" s="35"/>
      <c r="J12" s="35">
        <f t="shared" si="1"/>
        <v>134</v>
      </c>
      <c r="K12" s="43"/>
      <c r="L12" s="35">
        <v>225</v>
      </c>
      <c r="M12" s="35"/>
      <c r="N12" s="35">
        <f t="shared" si="2"/>
        <v>225</v>
      </c>
      <c r="O12" s="43"/>
      <c r="P12" s="35">
        <v>257</v>
      </c>
      <c r="Q12" s="35"/>
      <c r="R12" s="35">
        <f t="shared" si="3"/>
        <v>257</v>
      </c>
      <c r="S12" s="21"/>
      <c r="T12" s="35">
        <f t="shared" si="6"/>
        <v>205.33333333333334</v>
      </c>
      <c r="U12" s="35"/>
      <c r="V12" s="35">
        <f t="shared" si="7"/>
        <v>205.33333333333334</v>
      </c>
      <c r="W12" s="21"/>
    </row>
    <row r="13" spans="1:23" ht="15.5" x14ac:dyDescent="0.35">
      <c r="A13" s="17"/>
      <c r="B13" s="28">
        <v>9</v>
      </c>
      <c r="C13" s="17"/>
      <c r="D13" s="35">
        <v>231</v>
      </c>
      <c r="E13" s="35"/>
      <c r="F13" s="35">
        <f t="shared" si="0"/>
        <v>231</v>
      </c>
      <c r="G13" s="43"/>
      <c r="H13" s="35">
        <v>200.99999999999997</v>
      </c>
      <c r="I13" s="35"/>
      <c r="J13" s="35">
        <f t="shared" si="1"/>
        <v>200.99999999999997</v>
      </c>
      <c r="K13" s="43"/>
      <c r="L13" s="35">
        <v>229.99999999999997</v>
      </c>
      <c r="M13" s="35"/>
      <c r="N13" s="35">
        <f t="shared" si="2"/>
        <v>229.99999999999997</v>
      </c>
      <c r="O13" s="43"/>
      <c r="P13" s="35">
        <v>131</v>
      </c>
      <c r="Q13" s="35"/>
      <c r="R13" s="35">
        <f t="shared" si="3"/>
        <v>131</v>
      </c>
      <c r="S13" s="21"/>
      <c r="T13" s="35">
        <f t="shared" si="6"/>
        <v>187.33333333333334</v>
      </c>
      <c r="U13" s="35"/>
      <c r="V13" s="35">
        <f t="shared" si="7"/>
        <v>187.33333333333334</v>
      </c>
      <c r="W13" s="21"/>
    </row>
    <row r="14" spans="1:23" ht="15.5" x14ac:dyDescent="0.35">
      <c r="A14" s="17"/>
      <c r="B14" s="28">
        <v>11</v>
      </c>
      <c r="C14" s="17"/>
      <c r="D14" s="35">
        <v>237</v>
      </c>
      <c r="E14" s="35"/>
      <c r="F14" s="35">
        <f t="shared" si="0"/>
        <v>237</v>
      </c>
      <c r="G14" s="43"/>
      <c r="H14" s="35">
        <v>353</v>
      </c>
      <c r="I14" s="35"/>
      <c r="J14" s="35">
        <f t="shared" si="1"/>
        <v>353</v>
      </c>
      <c r="K14" s="43"/>
      <c r="L14" s="35">
        <v>345</v>
      </c>
      <c r="M14" s="35"/>
      <c r="N14" s="35">
        <f t="shared" si="2"/>
        <v>345</v>
      </c>
      <c r="O14" s="43"/>
      <c r="P14" s="35">
        <v>310</v>
      </c>
      <c r="Q14" s="35"/>
      <c r="R14" s="35">
        <f t="shared" si="3"/>
        <v>310</v>
      </c>
      <c r="S14" s="21"/>
      <c r="T14" s="35">
        <f t="shared" si="6"/>
        <v>336</v>
      </c>
      <c r="U14" s="35"/>
      <c r="V14" s="35">
        <f t="shared" si="7"/>
        <v>336</v>
      </c>
      <c r="W14" s="21"/>
    </row>
    <row r="15" spans="1:23" ht="15.5" x14ac:dyDescent="0.35">
      <c r="A15" s="17"/>
      <c r="B15" s="28">
        <v>12</v>
      </c>
      <c r="C15" s="17"/>
      <c r="D15" s="35">
        <v>245.00000000000003</v>
      </c>
      <c r="E15" s="35"/>
      <c r="F15" s="35">
        <f t="shared" si="0"/>
        <v>245.00000000000003</v>
      </c>
      <c r="G15" s="43"/>
      <c r="H15" s="35">
        <v>129</v>
      </c>
      <c r="I15" s="35"/>
      <c r="J15" s="35">
        <f t="shared" si="1"/>
        <v>129</v>
      </c>
      <c r="K15" s="43"/>
      <c r="L15" s="35">
        <v>183</v>
      </c>
      <c r="M15" s="35"/>
      <c r="N15" s="35">
        <f t="shared" si="2"/>
        <v>183</v>
      </c>
      <c r="O15" s="43"/>
      <c r="P15" s="35">
        <v>120</v>
      </c>
      <c r="Q15" s="35"/>
      <c r="R15" s="35">
        <f t="shared" si="3"/>
        <v>120</v>
      </c>
      <c r="S15" s="21"/>
      <c r="T15" s="35">
        <f t="shared" si="6"/>
        <v>144</v>
      </c>
      <c r="U15" s="35"/>
      <c r="V15" s="35">
        <f t="shared" si="7"/>
        <v>144</v>
      </c>
      <c r="W15" s="21"/>
    </row>
    <row r="16" spans="1:23" ht="15.5" x14ac:dyDescent="0.35">
      <c r="A16" s="17"/>
      <c r="B16" s="28">
        <v>13</v>
      </c>
      <c r="C16" s="17"/>
      <c r="D16" s="35">
        <v>566</v>
      </c>
      <c r="E16" s="35"/>
      <c r="F16" s="35">
        <f t="shared" si="0"/>
        <v>566</v>
      </c>
      <c r="G16" s="43"/>
      <c r="H16" s="35">
        <v>501.99999999999994</v>
      </c>
      <c r="I16" s="35"/>
      <c r="J16" s="35">
        <f t="shared" si="1"/>
        <v>501.99999999999994</v>
      </c>
      <c r="K16" s="43"/>
      <c r="L16" s="35">
        <v>379</v>
      </c>
      <c r="M16" s="35"/>
      <c r="N16" s="35">
        <f t="shared" si="2"/>
        <v>379</v>
      </c>
      <c r="O16" s="43"/>
      <c r="P16" s="35">
        <v>482</v>
      </c>
      <c r="Q16" s="35"/>
      <c r="R16" s="35">
        <f t="shared" si="3"/>
        <v>482</v>
      </c>
      <c r="S16" s="21"/>
      <c r="T16" s="35">
        <f t="shared" si="6"/>
        <v>454.33333333333331</v>
      </c>
      <c r="U16" s="35"/>
      <c r="V16" s="35">
        <f t="shared" si="7"/>
        <v>454.33333333333331</v>
      </c>
      <c r="W16" s="21"/>
    </row>
    <row r="17" spans="1:23" ht="15.5" x14ac:dyDescent="0.35">
      <c r="A17" s="17"/>
      <c r="B17" s="28">
        <v>14</v>
      </c>
      <c r="C17" s="17"/>
      <c r="D17" s="35">
        <v>912.99999999999989</v>
      </c>
      <c r="E17" s="35"/>
      <c r="F17" s="35">
        <f t="shared" si="0"/>
        <v>912.99999999999989</v>
      </c>
      <c r="G17" s="43"/>
      <c r="H17" s="35">
        <v>434</v>
      </c>
      <c r="I17" s="35"/>
      <c r="J17" s="35">
        <f t="shared" si="1"/>
        <v>434</v>
      </c>
      <c r="K17" s="43"/>
      <c r="L17" s="35">
        <v>418</v>
      </c>
      <c r="M17" s="35"/>
      <c r="N17" s="35">
        <f t="shared" si="2"/>
        <v>418</v>
      </c>
      <c r="O17" s="43"/>
      <c r="P17" s="35">
        <v>668</v>
      </c>
      <c r="Q17" s="35"/>
      <c r="R17" s="35">
        <f t="shared" si="3"/>
        <v>668</v>
      </c>
      <c r="S17" s="21"/>
      <c r="T17" s="35">
        <f t="shared" si="6"/>
        <v>506.66666666666669</v>
      </c>
      <c r="U17" s="35"/>
      <c r="V17" s="35">
        <f t="shared" si="7"/>
        <v>506.66666666666669</v>
      </c>
      <c r="W17" s="21"/>
    </row>
    <row r="18" spans="1:23" ht="15.5" x14ac:dyDescent="0.35">
      <c r="A18" s="17"/>
      <c r="B18" s="17"/>
      <c r="C18" s="17"/>
      <c r="D18" s="25"/>
      <c r="E18" s="25"/>
      <c r="F18" s="25"/>
      <c r="G18" s="43"/>
      <c r="H18" s="25"/>
      <c r="I18" s="25"/>
      <c r="J18" s="25"/>
      <c r="K18" s="43"/>
      <c r="L18" s="25"/>
      <c r="M18" s="25"/>
      <c r="N18" s="25"/>
      <c r="O18" s="43"/>
      <c r="P18" s="25"/>
      <c r="Q18" s="25"/>
      <c r="R18" s="25"/>
      <c r="S18" s="21"/>
      <c r="T18" s="25"/>
      <c r="U18" s="25"/>
      <c r="V18" s="25"/>
      <c r="W18" s="21"/>
    </row>
    <row r="19" spans="1:23" ht="15.5" x14ac:dyDescent="0.35">
      <c r="A19" s="17"/>
      <c r="B19" s="22"/>
      <c r="C19" s="18" t="e">
        <f>AVERAGE(C6:C10)</f>
        <v>#DIV/0!</v>
      </c>
      <c r="D19" s="27">
        <f>AVERAGE(D6:D17)</f>
        <v>296.25</v>
      </c>
      <c r="E19" s="27" t="e">
        <f t="shared" ref="E19:F19" si="8">AVERAGE(E6:E17)</f>
        <v>#DIV/0!</v>
      </c>
      <c r="F19" s="27">
        <f t="shared" si="8"/>
        <v>296.25</v>
      </c>
      <c r="G19" s="43"/>
      <c r="H19" s="27">
        <f>AVERAGE(H6:H17)</f>
        <v>197.83333333333334</v>
      </c>
      <c r="I19" s="27" t="e">
        <f t="shared" ref="I19:J19" si="9">AVERAGE(I6:I17)</f>
        <v>#DIV/0!</v>
      </c>
      <c r="J19" s="27">
        <f t="shared" si="9"/>
        <v>197.83333333333334</v>
      </c>
      <c r="K19" s="43"/>
      <c r="L19" s="27">
        <f>AVERAGE(L6:L17)</f>
        <v>201.75</v>
      </c>
      <c r="M19" s="27" t="e">
        <f t="shared" ref="M19:N19" si="10">AVERAGE(M6:M17)</f>
        <v>#DIV/0!</v>
      </c>
      <c r="N19" s="27">
        <f t="shared" si="10"/>
        <v>201.75</v>
      </c>
      <c r="O19" s="43"/>
      <c r="P19" s="27">
        <f>AVERAGE(P6:P17)</f>
        <v>225.04166666666666</v>
      </c>
      <c r="Q19" s="27" t="e">
        <f t="shared" ref="Q19:R19" si="11">AVERAGE(Q6:Q17)</f>
        <v>#DIV/0!</v>
      </c>
      <c r="R19" s="27">
        <f t="shared" si="11"/>
        <v>225.04166666666666</v>
      </c>
      <c r="S19" s="21"/>
      <c r="T19" s="27">
        <f>AVERAGE(T6:T17)</f>
        <v>208.20833333333334</v>
      </c>
      <c r="U19" s="27" t="e">
        <f t="shared" ref="U19:V19" si="12">AVERAGE(U6:U17)</f>
        <v>#DIV/0!</v>
      </c>
      <c r="V19" s="27">
        <f t="shared" si="12"/>
        <v>208.20833333333334</v>
      </c>
      <c r="W19" s="21"/>
    </row>
    <row r="20" spans="1:23" ht="15.5" x14ac:dyDescent="0.35">
      <c r="A20" s="18"/>
      <c r="B20" s="23"/>
      <c r="C20" s="18" t="e">
        <f>STDEV(C6:C10)</f>
        <v>#DIV/0!</v>
      </c>
      <c r="D20" s="27">
        <f>STDEV(D6:D17)</f>
        <v>241.35229814149645</v>
      </c>
      <c r="E20" s="27" t="e">
        <f t="shared" ref="E20:F20" si="13">STDEV(E6:E17)</f>
        <v>#DIV/0!</v>
      </c>
      <c r="F20" s="27">
        <f t="shared" si="13"/>
        <v>241.35229814149645</v>
      </c>
      <c r="G20" s="43"/>
      <c r="H20" s="27">
        <f>STDEV(H6:H17)</f>
        <v>148.73394998717637</v>
      </c>
      <c r="I20" s="27" t="e">
        <f t="shared" ref="I20:J20" si="14">STDEV(I6:I17)</f>
        <v>#DIV/0!</v>
      </c>
      <c r="J20" s="27">
        <f t="shared" si="14"/>
        <v>148.73394998717637</v>
      </c>
      <c r="K20" s="43"/>
      <c r="L20" s="27">
        <f>STDEV(L6:L17)</f>
        <v>122.92431152394698</v>
      </c>
      <c r="M20" s="27" t="e">
        <f t="shared" ref="M20:N20" si="15">STDEV(M6:M17)</f>
        <v>#DIV/0!</v>
      </c>
      <c r="N20" s="27">
        <f t="shared" si="15"/>
        <v>122.92431152394698</v>
      </c>
      <c r="O20" s="43"/>
      <c r="P20" s="27">
        <f>STDEV(P6:P17)</f>
        <v>188.46201188632796</v>
      </c>
      <c r="Q20" s="27" t="e">
        <f t="shared" ref="Q20:R20" si="16">STDEV(Q6:Q17)</f>
        <v>#DIV/0!</v>
      </c>
      <c r="R20" s="27">
        <f t="shared" si="16"/>
        <v>188.46201188632796</v>
      </c>
      <c r="S20" s="21"/>
      <c r="T20" s="27">
        <f>STDEV(T6:T17)</f>
        <v>148.89405637987207</v>
      </c>
      <c r="U20" s="27" t="e">
        <f t="shared" ref="U20:V20" si="17">STDEV(U6:U17)</f>
        <v>#DIV/0!</v>
      </c>
      <c r="V20" s="27">
        <f t="shared" si="17"/>
        <v>148.89405637987207</v>
      </c>
      <c r="W20" s="21"/>
    </row>
    <row r="21" spans="1:23" ht="15.5" x14ac:dyDescent="0.35">
      <c r="A21" s="17"/>
      <c r="B21" s="17"/>
      <c r="C21" s="17"/>
      <c r="D21" s="18"/>
      <c r="E21" s="18"/>
      <c r="F21" s="18"/>
      <c r="G21" s="43"/>
      <c r="H21" s="18"/>
      <c r="I21" s="18"/>
      <c r="J21" s="18"/>
      <c r="K21" s="43"/>
      <c r="L21" s="18"/>
      <c r="M21" s="18"/>
      <c r="N21" s="18"/>
      <c r="O21" s="43"/>
      <c r="P21" s="18"/>
      <c r="Q21" s="18"/>
      <c r="R21" s="18"/>
      <c r="S21" s="21"/>
      <c r="T21" s="18"/>
      <c r="U21" s="18"/>
      <c r="V21" s="18"/>
      <c r="W21" s="21"/>
    </row>
    <row r="22" spans="1:23" ht="15.5" x14ac:dyDescent="0.35">
      <c r="A22" s="17"/>
      <c r="B22" s="19"/>
      <c r="C22" s="17"/>
      <c r="D22" s="118" t="s">
        <v>51</v>
      </c>
      <c r="E22" s="118"/>
      <c r="F22" s="118"/>
      <c r="G22" s="43"/>
      <c r="H22" s="118" t="s">
        <v>51</v>
      </c>
      <c r="I22" s="118"/>
      <c r="J22" s="118"/>
      <c r="K22" s="43"/>
      <c r="L22" s="118" t="s">
        <v>51</v>
      </c>
      <c r="M22" s="118"/>
      <c r="N22" s="118"/>
      <c r="O22" s="43"/>
      <c r="P22" s="118" t="s">
        <v>51</v>
      </c>
      <c r="Q22" s="118"/>
      <c r="R22" s="118"/>
      <c r="S22" s="21"/>
      <c r="T22" s="118" t="s">
        <v>51</v>
      </c>
      <c r="U22" s="118"/>
      <c r="V22" s="118"/>
      <c r="W22" s="21"/>
    </row>
    <row r="23" spans="1:23" ht="15.5" x14ac:dyDescent="0.35">
      <c r="A23" s="17"/>
      <c r="B23" s="20"/>
      <c r="C23" s="17"/>
      <c r="D23" s="118" t="s">
        <v>15</v>
      </c>
      <c r="E23" s="118"/>
      <c r="F23" s="118"/>
      <c r="G23" s="43"/>
      <c r="H23" s="118" t="s">
        <v>16</v>
      </c>
      <c r="I23" s="118"/>
      <c r="J23" s="118"/>
      <c r="K23" s="43"/>
      <c r="L23" s="118" t="s">
        <v>17</v>
      </c>
      <c r="M23" s="118"/>
      <c r="N23" s="118"/>
      <c r="O23" s="43"/>
      <c r="P23" s="118" t="s">
        <v>18</v>
      </c>
      <c r="Q23" s="118"/>
      <c r="R23" s="118"/>
      <c r="S23" s="21"/>
      <c r="T23" s="118" t="s">
        <v>43</v>
      </c>
      <c r="U23" s="118"/>
      <c r="V23" s="118"/>
      <c r="W23" s="21"/>
    </row>
    <row r="24" spans="1:23" ht="15.5" x14ac:dyDescent="0.35">
      <c r="A24" s="17"/>
      <c r="B24" s="17"/>
      <c r="C24" s="17"/>
      <c r="D24" s="35" t="s">
        <v>62</v>
      </c>
      <c r="E24" s="35"/>
      <c r="F24" s="40" t="s">
        <v>19</v>
      </c>
      <c r="G24" s="21"/>
      <c r="H24" s="35" t="s">
        <v>62</v>
      </c>
      <c r="I24" s="35"/>
      <c r="J24" s="40" t="s">
        <v>19</v>
      </c>
      <c r="K24" s="21"/>
      <c r="L24" s="35" t="s">
        <v>62</v>
      </c>
      <c r="M24" s="35"/>
      <c r="N24" s="40" t="s">
        <v>19</v>
      </c>
      <c r="O24" s="21"/>
      <c r="P24" s="35" t="s">
        <v>62</v>
      </c>
      <c r="Q24" s="35"/>
      <c r="R24" s="40" t="s">
        <v>19</v>
      </c>
      <c r="S24" s="21"/>
      <c r="T24" s="35" t="s">
        <v>62</v>
      </c>
      <c r="U24" s="35"/>
      <c r="V24" s="40" t="s">
        <v>19</v>
      </c>
      <c r="W24" s="21"/>
    </row>
    <row r="25" spans="1:23" ht="15.5" x14ac:dyDescent="0.35">
      <c r="A25" s="17"/>
      <c r="B25" s="17"/>
      <c r="C25" s="17"/>
      <c r="D25" s="18"/>
      <c r="E25" s="18"/>
      <c r="F25" s="18"/>
      <c r="G25" s="43"/>
      <c r="H25" s="18"/>
      <c r="I25" s="18"/>
      <c r="J25" s="18"/>
      <c r="K25" s="43"/>
      <c r="L25" s="18"/>
      <c r="M25" s="18"/>
      <c r="N25" s="18"/>
      <c r="O25" s="43"/>
      <c r="P25" s="18"/>
      <c r="Q25" s="18"/>
      <c r="R25" s="18"/>
      <c r="S25" s="21"/>
      <c r="T25" s="18"/>
      <c r="U25" s="18"/>
      <c r="V25" s="18"/>
      <c r="W25" s="21"/>
    </row>
    <row r="26" spans="1:23" ht="15.5" x14ac:dyDescent="0.35">
      <c r="A26" s="17"/>
      <c r="B26" s="28">
        <v>1</v>
      </c>
      <c r="C26" s="17"/>
      <c r="D26" s="35">
        <v>321</v>
      </c>
      <c r="E26" s="35"/>
      <c r="F26" s="35">
        <f>AVERAGE(D26:E26)</f>
        <v>321</v>
      </c>
      <c r="G26" s="43"/>
      <c r="H26" s="35">
        <v>3132</v>
      </c>
      <c r="I26" s="35"/>
      <c r="J26" s="35">
        <f>AVERAGE(H26:I26)</f>
        <v>3132</v>
      </c>
      <c r="K26" s="43"/>
      <c r="L26" s="35">
        <v>2753</v>
      </c>
      <c r="M26" s="35"/>
      <c r="N26" s="35">
        <f>AVERAGE(L26:M26)</f>
        <v>2753</v>
      </c>
      <c r="O26" s="43"/>
      <c r="P26" s="35">
        <v>2718</v>
      </c>
      <c r="Q26" s="35"/>
      <c r="R26" s="35">
        <f>AVERAGE(P26:Q26)</f>
        <v>2718</v>
      </c>
      <c r="S26" s="21"/>
      <c r="T26" s="35">
        <f>AVERAGE(H26,L26,P26)</f>
        <v>2867.6666666666665</v>
      </c>
      <c r="U26" s="35"/>
      <c r="V26" s="35">
        <f>AVERAGE(T26:U26)</f>
        <v>2867.6666666666665</v>
      </c>
      <c r="W26" s="21"/>
    </row>
    <row r="27" spans="1:23" ht="15.5" x14ac:dyDescent="0.35">
      <c r="A27" s="17"/>
      <c r="B27" s="28">
        <v>2</v>
      </c>
      <c r="C27" s="17"/>
      <c r="D27" s="35">
        <v>224.5</v>
      </c>
      <c r="E27" s="35"/>
      <c r="F27" s="35">
        <f t="shared" ref="F27:F37" si="18">AVERAGE(D27:E27)</f>
        <v>224.5</v>
      </c>
      <c r="G27" s="43"/>
      <c r="H27" s="35">
        <v>1591</v>
      </c>
      <c r="I27" s="35"/>
      <c r="J27" s="35">
        <f t="shared" ref="J27:J37" si="19">AVERAGE(H27:I27)</f>
        <v>1591</v>
      </c>
      <c r="K27" s="43"/>
      <c r="L27" s="35">
        <v>2550</v>
      </c>
      <c r="M27" s="35"/>
      <c r="N27" s="35">
        <f t="shared" ref="N27:N37" si="20">AVERAGE(L27:M27)</f>
        <v>2550</v>
      </c>
      <c r="O27" s="43"/>
      <c r="P27" s="35">
        <v>2461</v>
      </c>
      <c r="Q27" s="35"/>
      <c r="R27" s="35">
        <f t="shared" ref="R27:R37" si="21">AVERAGE(P27:Q27)</f>
        <v>2461</v>
      </c>
      <c r="S27" s="21"/>
      <c r="T27" s="35">
        <f t="shared" ref="T27:T30" si="22">AVERAGE(H27,L27,P27)</f>
        <v>2200.6666666666665</v>
      </c>
      <c r="U27" s="35"/>
      <c r="V27" s="35">
        <f t="shared" ref="V27:V30" si="23">AVERAGE(T27:U27)</f>
        <v>2200.6666666666665</v>
      </c>
      <c r="W27" s="21"/>
    </row>
    <row r="28" spans="1:23" ht="15.5" x14ac:dyDescent="0.35">
      <c r="A28" s="17"/>
      <c r="B28" s="28">
        <v>3</v>
      </c>
      <c r="C28" s="17"/>
      <c r="D28" s="35">
        <v>119</v>
      </c>
      <c r="E28" s="35"/>
      <c r="F28" s="35">
        <f t="shared" si="18"/>
        <v>119</v>
      </c>
      <c r="G28" s="43"/>
      <c r="H28" s="35">
        <v>456</v>
      </c>
      <c r="I28" s="35"/>
      <c r="J28" s="35">
        <f t="shared" si="19"/>
        <v>456</v>
      </c>
      <c r="K28" s="43"/>
      <c r="L28" s="35">
        <v>389</v>
      </c>
      <c r="M28" s="35"/>
      <c r="N28" s="35">
        <f t="shared" si="20"/>
        <v>389</v>
      </c>
      <c r="O28" s="43"/>
      <c r="P28" s="35">
        <v>539</v>
      </c>
      <c r="Q28" s="35"/>
      <c r="R28" s="35">
        <f t="shared" si="21"/>
        <v>539</v>
      </c>
      <c r="S28" s="21"/>
      <c r="T28" s="35">
        <f t="shared" si="22"/>
        <v>461.33333333333331</v>
      </c>
      <c r="U28" s="35"/>
      <c r="V28" s="35">
        <f t="shared" si="23"/>
        <v>461.33333333333331</v>
      </c>
      <c r="W28" s="21"/>
    </row>
    <row r="29" spans="1:23" ht="15.5" x14ac:dyDescent="0.35">
      <c r="A29" s="17"/>
      <c r="B29" s="28">
        <v>4</v>
      </c>
      <c r="C29" s="17"/>
      <c r="D29" s="35">
        <v>233</v>
      </c>
      <c r="E29" s="35"/>
      <c r="F29" s="35">
        <f t="shared" si="18"/>
        <v>233</v>
      </c>
      <c r="G29" s="43"/>
      <c r="H29" s="35">
        <v>1289</v>
      </c>
      <c r="I29" s="35"/>
      <c r="J29" s="35">
        <f t="shared" si="19"/>
        <v>1289</v>
      </c>
      <c r="K29" s="43"/>
      <c r="L29" s="35">
        <v>1413</v>
      </c>
      <c r="M29" s="35"/>
      <c r="N29" s="35">
        <f t="shared" si="20"/>
        <v>1413</v>
      </c>
      <c r="O29" s="43"/>
      <c r="P29" s="35">
        <v>920</v>
      </c>
      <c r="Q29" s="35"/>
      <c r="R29" s="35">
        <f t="shared" si="21"/>
        <v>920</v>
      </c>
      <c r="S29" s="21"/>
      <c r="T29" s="35">
        <f t="shared" si="22"/>
        <v>1207.3333333333333</v>
      </c>
      <c r="U29" s="35"/>
      <c r="V29" s="35">
        <f t="shared" si="23"/>
        <v>1207.3333333333333</v>
      </c>
      <c r="W29" s="21"/>
    </row>
    <row r="30" spans="1:23" ht="15.5" x14ac:dyDescent="0.35">
      <c r="A30" s="17"/>
      <c r="B30" s="28">
        <v>5</v>
      </c>
      <c r="C30" s="17"/>
      <c r="D30" s="35">
        <v>242</v>
      </c>
      <c r="E30" s="35"/>
      <c r="F30" s="35">
        <f t="shared" si="18"/>
        <v>242</v>
      </c>
      <c r="G30" s="43"/>
      <c r="H30" s="35">
        <v>1038</v>
      </c>
      <c r="I30" s="35"/>
      <c r="J30" s="35">
        <f t="shared" si="19"/>
        <v>1038</v>
      </c>
      <c r="K30" s="43"/>
      <c r="L30" s="35">
        <v>1075</v>
      </c>
      <c r="M30" s="35"/>
      <c r="N30" s="35">
        <f t="shared" si="20"/>
        <v>1075</v>
      </c>
      <c r="O30" s="43"/>
      <c r="P30" s="35">
        <v>1937</v>
      </c>
      <c r="Q30" s="35"/>
      <c r="R30" s="35">
        <f t="shared" si="21"/>
        <v>1937</v>
      </c>
      <c r="S30" s="21"/>
      <c r="T30" s="35">
        <f t="shared" si="22"/>
        <v>1350</v>
      </c>
      <c r="U30" s="35"/>
      <c r="V30" s="35">
        <f t="shared" si="23"/>
        <v>1350</v>
      </c>
      <c r="W30" s="21"/>
    </row>
    <row r="31" spans="1:23" ht="15.5" x14ac:dyDescent="0.35">
      <c r="A31" s="17"/>
      <c r="B31" s="28">
        <v>7</v>
      </c>
      <c r="C31" s="17"/>
      <c r="D31" s="35">
        <v>288.99999999999994</v>
      </c>
      <c r="E31" s="35"/>
      <c r="F31" s="35">
        <f t="shared" si="18"/>
        <v>288.99999999999994</v>
      </c>
      <c r="G31" s="43"/>
      <c r="H31" s="35">
        <v>1476.0000000000002</v>
      </c>
      <c r="I31" s="35"/>
      <c r="J31" s="35">
        <f t="shared" si="19"/>
        <v>1476.0000000000002</v>
      </c>
      <c r="K31" s="43"/>
      <c r="L31" s="35">
        <v>1084</v>
      </c>
      <c r="M31" s="35"/>
      <c r="N31" s="35">
        <f t="shared" si="20"/>
        <v>1084</v>
      </c>
      <c r="O31" s="43"/>
      <c r="P31" s="35">
        <v>819.99999999999989</v>
      </c>
      <c r="Q31" s="35"/>
      <c r="R31" s="35">
        <f t="shared" si="21"/>
        <v>819.99999999999989</v>
      </c>
      <c r="S31" s="21"/>
      <c r="T31" s="35">
        <f t="shared" ref="T31:T37" si="24">AVERAGE(H31,L31,P31)</f>
        <v>1126.6666666666667</v>
      </c>
      <c r="U31" s="35"/>
      <c r="V31" s="35">
        <f t="shared" ref="V31:V37" si="25">AVERAGE(T31:U31)</f>
        <v>1126.6666666666667</v>
      </c>
      <c r="W31" s="21"/>
    </row>
    <row r="32" spans="1:23" ht="15.5" x14ac:dyDescent="0.35">
      <c r="A32" s="17"/>
      <c r="B32" s="28">
        <v>8</v>
      </c>
      <c r="C32" s="17"/>
      <c r="D32" s="35">
        <v>430</v>
      </c>
      <c r="E32" s="35"/>
      <c r="F32" s="35">
        <f t="shared" si="18"/>
        <v>430</v>
      </c>
      <c r="G32" s="43"/>
      <c r="H32" s="35">
        <v>1304</v>
      </c>
      <c r="I32" s="35"/>
      <c r="J32" s="35">
        <f t="shared" si="19"/>
        <v>1304</v>
      </c>
      <c r="K32" s="43"/>
      <c r="L32" s="35">
        <v>1704</v>
      </c>
      <c r="M32" s="35"/>
      <c r="N32" s="35">
        <f t="shared" si="20"/>
        <v>1704</v>
      </c>
      <c r="O32" s="43"/>
      <c r="P32" s="35">
        <v>852</v>
      </c>
      <c r="Q32" s="35"/>
      <c r="R32" s="35">
        <f t="shared" si="21"/>
        <v>852</v>
      </c>
      <c r="S32" s="21"/>
      <c r="T32" s="35">
        <f t="shared" si="24"/>
        <v>1286.6666666666667</v>
      </c>
      <c r="U32" s="35"/>
      <c r="V32" s="35">
        <f t="shared" si="25"/>
        <v>1286.6666666666667</v>
      </c>
      <c r="W32" s="21"/>
    </row>
    <row r="33" spans="1:23" ht="15.5" x14ac:dyDescent="0.35">
      <c r="A33" s="17"/>
      <c r="B33" s="28">
        <v>9</v>
      </c>
      <c r="C33" s="17"/>
      <c r="D33" s="35">
        <v>147</v>
      </c>
      <c r="E33" s="35"/>
      <c r="F33" s="35">
        <f t="shared" si="18"/>
        <v>147</v>
      </c>
      <c r="G33" s="43"/>
      <c r="H33" s="35">
        <v>969.99999999999989</v>
      </c>
      <c r="I33" s="35"/>
      <c r="J33" s="35">
        <f t="shared" si="19"/>
        <v>969.99999999999989</v>
      </c>
      <c r="K33" s="43"/>
      <c r="L33" s="35">
        <v>602</v>
      </c>
      <c r="M33" s="35"/>
      <c r="N33" s="35">
        <f t="shared" si="20"/>
        <v>602</v>
      </c>
      <c r="O33" s="43"/>
      <c r="P33" s="35">
        <v>614</v>
      </c>
      <c r="Q33" s="35"/>
      <c r="R33" s="35">
        <f t="shared" si="21"/>
        <v>614</v>
      </c>
      <c r="S33" s="21"/>
      <c r="T33" s="35">
        <f t="shared" si="24"/>
        <v>728.66666666666663</v>
      </c>
      <c r="U33" s="35"/>
      <c r="V33" s="35">
        <f t="shared" si="25"/>
        <v>728.66666666666663</v>
      </c>
      <c r="W33" s="21"/>
    </row>
    <row r="34" spans="1:23" ht="15.5" x14ac:dyDescent="0.35">
      <c r="A34" s="17"/>
      <c r="B34" s="28">
        <v>11</v>
      </c>
      <c r="C34" s="17"/>
      <c r="D34" s="35">
        <v>213.99999999999997</v>
      </c>
      <c r="E34" s="35"/>
      <c r="F34" s="35">
        <f t="shared" si="18"/>
        <v>213.99999999999997</v>
      </c>
      <c r="G34" s="43"/>
      <c r="H34" s="35">
        <v>840</v>
      </c>
      <c r="I34" s="35"/>
      <c r="J34" s="35">
        <f t="shared" si="19"/>
        <v>840</v>
      </c>
      <c r="K34" s="43"/>
      <c r="L34" s="35">
        <v>1010</v>
      </c>
      <c r="M34" s="35"/>
      <c r="N34" s="35">
        <f t="shared" si="20"/>
        <v>1010</v>
      </c>
      <c r="O34" s="43"/>
      <c r="P34" s="35">
        <v>868</v>
      </c>
      <c r="Q34" s="35"/>
      <c r="R34" s="35">
        <f t="shared" si="21"/>
        <v>868</v>
      </c>
      <c r="S34" s="21"/>
      <c r="T34" s="35">
        <f t="shared" si="24"/>
        <v>906</v>
      </c>
      <c r="U34" s="35"/>
      <c r="V34" s="35">
        <f t="shared" si="25"/>
        <v>906</v>
      </c>
      <c r="W34" s="21"/>
    </row>
    <row r="35" spans="1:23" ht="15.5" x14ac:dyDescent="0.35">
      <c r="A35" s="17"/>
      <c r="B35" s="28">
        <v>12</v>
      </c>
      <c r="C35" s="17"/>
      <c r="D35" s="35">
        <v>193.00000000000003</v>
      </c>
      <c r="E35" s="35"/>
      <c r="F35" s="35">
        <f t="shared" si="18"/>
        <v>193.00000000000003</v>
      </c>
      <c r="G35" s="43"/>
      <c r="H35" s="35">
        <v>1200</v>
      </c>
      <c r="I35" s="35"/>
      <c r="J35" s="35">
        <f t="shared" si="19"/>
        <v>1200</v>
      </c>
      <c r="K35" s="43"/>
      <c r="L35" s="35">
        <v>722.00000000000011</v>
      </c>
      <c r="M35" s="35"/>
      <c r="N35" s="35">
        <f t="shared" si="20"/>
        <v>722.00000000000011</v>
      </c>
      <c r="O35" s="43"/>
      <c r="P35" s="35">
        <v>588</v>
      </c>
      <c r="Q35" s="35"/>
      <c r="R35" s="35">
        <f t="shared" si="21"/>
        <v>588</v>
      </c>
      <c r="S35" s="21"/>
      <c r="T35" s="35">
        <f t="shared" si="24"/>
        <v>836.66666666666663</v>
      </c>
      <c r="U35" s="35"/>
      <c r="V35" s="35">
        <f t="shared" si="25"/>
        <v>836.66666666666663</v>
      </c>
      <c r="W35" s="21"/>
    </row>
    <row r="36" spans="1:23" ht="15.5" x14ac:dyDescent="0.35">
      <c r="A36" s="17"/>
      <c r="B36" s="28">
        <v>13</v>
      </c>
      <c r="C36" s="17"/>
      <c r="D36" s="35">
        <v>294</v>
      </c>
      <c r="E36" s="35"/>
      <c r="F36" s="35">
        <f t="shared" si="18"/>
        <v>294</v>
      </c>
      <c r="G36" s="43"/>
      <c r="H36" s="35">
        <v>1914</v>
      </c>
      <c r="I36" s="35"/>
      <c r="J36" s="35">
        <f t="shared" si="19"/>
        <v>1914</v>
      </c>
      <c r="K36" s="43"/>
      <c r="L36" s="35">
        <v>4844</v>
      </c>
      <c r="M36" s="35"/>
      <c r="N36" s="35">
        <f t="shared" si="20"/>
        <v>4844</v>
      </c>
      <c r="O36" s="43"/>
      <c r="P36" s="35">
        <v>4402</v>
      </c>
      <c r="Q36" s="35"/>
      <c r="R36" s="35">
        <f t="shared" si="21"/>
        <v>4402</v>
      </c>
      <c r="S36" s="21"/>
      <c r="T36" s="35">
        <f t="shared" si="24"/>
        <v>3720</v>
      </c>
      <c r="U36" s="35"/>
      <c r="V36" s="35">
        <f t="shared" si="25"/>
        <v>3720</v>
      </c>
      <c r="W36" s="21"/>
    </row>
    <row r="37" spans="1:23" ht="15.5" x14ac:dyDescent="0.35">
      <c r="A37" s="17"/>
      <c r="B37" s="28">
        <v>14</v>
      </c>
      <c r="C37" s="17"/>
      <c r="D37" s="35">
        <v>318</v>
      </c>
      <c r="E37" s="35"/>
      <c r="F37" s="35">
        <f t="shared" si="18"/>
        <v>318</v>
      </c>
      <c r="G37" s="43"/>
      <c r="H37" s="35">
        <v>5538</v>
      </c>
      <c r="I37" s="35"/>
      <c r="J37" s="35">
        <f t="shared" si="19"/>
        <v>5538</v>
      </c>
      <c r="K37" s="43"/>
      <c r="L37" s="35">
        <v>4029.9999999999995</v>
      </c>
      <c r="M37" s="35"/>
      <c r="N37" s="35">
        <f t="shared" si="20"/>
        <v>4029.9999999999995</v>
      </c>
      <c r="O37" s="43"/>
      <c r="P37" s="35">
        <v>5604</v>
      </c>
      <c r="Q37" s="35"/>
      <c r="R37" s="35">
        <f t="shared" si="21"/>
        <v>5604</v>
      </c>
      <c r="S37" s="21"/>
      <c r="T37" s="35">
        <f t="shared" si="24"/>
        <v>5057.333333333333</v>
      </c>
      <c r="U37" s="35"/>
      <c r="V37" s="35">
        <f t="shared" si="25"/>
        <v>5057.333333333333</v>
      </c>
      <c r="W37" s="21"/>
    </row>
    <row r="38" spans="1:23" ht="15.5" x14ac:dyDescent="0.35">
      <c r="A38" s="17"/>
      <c r="B38" s="17"/>
      <c r="C38" s="17"/>
      <c r="D38" s="25"/>
      <c r="E38" s="25"/>
      <c r="F38" s="25"/>
      <c r="G38" s="43"/>
      <c r="H38" s="25"/>
      <c r="I38" s="25"/>
      <c r="J38" s="25"/>
      <c r="K38" s="43"/>
      <c r="L38" s="25"/>
      <c r="M38" s="25"/>
      <c r="N38" s="25"/>
      <c r="O38" s="43"/>
      <c r="P38" s="25"/>
      <c r="Q38" s="25"/>
      <c r="R38" s="25"/>
      <c r="S38" s="21"/>
      <c r="T38" s="25"/>
      <c r="U38" s="25"/>
      <c r="V38" s="25"/>
      <c r="W38" s="21"/>
    </row>
    <row r="39" spans="1:23" ht="15.5" x14ac:dyDescent="0.35">
      <c r="A39" s="17"/>
      <c r="B39" s="22"/>
      <c r="C39" s="18" t="e">
        <f>AVERAGE(C26:C30)</f>
        <v>#DIV/0!</v>
      </c>
      <c r="D39" s="27">
        <f>AVERAGE(D26:D37)</f>
        <v>252.04166666666666</v>
      </c>
      <c r="E39" s="27" t="e">
        <f t="shared" ref="E39:F39" si="26">AVERAGE(E26:E37)</f>
        <v>#DIV/0!</v>
      </c>
      <c r="F39" s="27">
        <f t="shared" si="26"/>
        <v>252.04166666666666</v>
      </c>
      <c r="G39" s="43"/>
      <c r="H39" s="27">
        <f>AVERAGE(H26:H37)</f>
        <v>1729</v>
      </c>
      <c r="I39" s="27" t="e">
        <f t="shared" ref="I39:J39" si="27">AVERAGE(I26:I37)</f>
        <v>#DIV/0!</v>
      </c>
      <c r="J39" s="27">
        <f t="shared" si="27"/>
        <v>1729</v>
      </c>
      <c r="K39" s="43"/>
      <c r="L39" s="27">
        <f>AVERAGE(L26:L37)</f>
        <v>1848</v>
      </c>
      <c r="M39" s="27" t="e">
        <f t="shared" ref="M39:N39" si="28">AVERAGE(M26:M37)</f>
        <v>#DIV/0!</v>
      </c>
      <c r="N39" s="27">
        <f t="shared" si="28"/>
        <v>1848</v>
      </c>
      <c r="O39" s="43"/>
      <c r="P39" s="27">
        <f>AVERAGE(P26:P37)</f>
        <v>1860.25</v>
      </c>
      <c r="Q39" s="27" t="e">
        <f t="shared" ref="Q39" si="29">AVERAGE(Q26:Q37)</f>
        <v>#DIV/0!</v>
      </c>
      <c r="R39" s="27">
        <f>AVERAGE(R26:R37)</f>
        <v>1860.25</v>
      </c>
      <c r="S39" s="21"/>
      <c r="T39" s="27">
        <f>AVERAGE(T26:T37)</f>
        <v>1812.4166666666663</v>
      </c>
      <c r="U39" s="27" t="e">
        <f t="shared" ref="U39:V39" si="30">AVERAGE(U26:U37)</f>
        <v>#DIV/0!</v>
      </c>
      <c r="V39" s="27">
        <f t="shared" si="30"/>
        <v>1812.4166666666663</v>
      </c>
      <c r="W39" s="21"/>
    </row>
    <row r="40" spans="1:23" ht="15.5" x14ac:dyDescent="0.35">
      <c r="A40" s="18"/>
      <c r="B40" s="23"/>
      <c r="C40" s="18" t="e">
        <f>STDEV(C26:C30)</f>
        <v>#DIV/0!</v>
      </c>
      <c r="D40" s="27">
        <f>STDEV(D26:D37)</f>
        <v>84.633020187516664</v>
      </c>
      <c r="E40" s="27" t="e">
        <f t="shared" ref="E40:F40" si="31">STDEV(E26:E37)</f>
        <v>#DIV/0!</v>
      </c>
      <c r="F40" s="27">
        <f t="shared" si="31"/>
        <v>84.633020187516664</v>
      </c>
      <c r="G40" s="43"/>
      <c r="H40" s="27">
        <f>STDEV(H26:H37)</f>
        <v>1372.212745233704</v>
      </c>
      <c r="I40" s="27" t="e">
        <f t="shared" ref="I40:J40" si="32">STDEV(I26:I37)</f>
        <v>#DIV/0!</v>
      </c>
      <c r="J40" s="27">
        <f t="shared" si="32"/>
        <v>1372.212745233704</v>
      </c>
      <c r="K40" s="43"/>
      <c r="L40" s="27">
        <f>STDEV(L26:L37)</f>
        <v>1417.1505341224822</v>
      </c>
      <c r="M40" s="27" t="e">
        <f t="shared" ref="M40:N40" si="33">STDEV(M26:M37)</f>
        <v>#DIV/0!</v>
      </c>
      <c r="N40" s="27">
        <f t="shared" si="33"/>
        <v>1417.1505341224822</v>
      </c>
      <c r="O40" s="43"/>
      <c r="P40" s="27">
        <f>STDEV(P26:P37)</f>
        <v>1664.153135709244</v>
      </c>
      <c r="Q40" s="27" t="e">
        <f t="shared" ref="Q40:R40" si="34">STDEV(Q26:Q37)</f>
        <v>#DIV/0!</v>
      </c>
      <c r="R40" s="27">
        <f t="shared" si="34"/>
        <v>1664.153135709244</v>
      </c>
      <c r="S40" s="21"/>
      <c r="T40" s="27">
        <f>STDEV(T26:T37)</f>
        <v>1399.1195147901653</v>
      </c>
      <c r="U40" s="27" t="e">
        <f t="shared" ref="U40:V40" si="35">STDEV(U26:U37)</f>
        <v>#DIV/0!</v>
      </c>
      <c r="V40" s="27">
        <f t="shared" si="35"/>
        <v>1399.1195147901653</v>
      </c>
      <c r="W40" s="21"/>
    </row>
    <row r="41" spans="1:23" ht="15.5" x14ac:dyDescent="0.35">
      <c r="A41" s="17"/>
      <c r="B41" s="17"/>
      <c r="C41" s="17"/>
      <c r="D41" s="18"/>
      <c r="E41" s="18"/>
      <c r="F41" s="18"/>
      <c r="G41" s="43"/>
      <c r="H41" s="18"/>
      <c r="I41" s="18"/>
      <c r="J41" s="18"/>
      <c r="K41" s="43"/>
      <c r="L41" s="18"/>
      <c r="M41" s="18"/>
      <c r="N41" s="18"/>
      <c r="O41" s="43"/>
      <c r="P41" s="18"/>
      <c r="Q41" s="18"/>
      <c r="R41" s="18"/>
      <c r="S41" s="21"/>
      <c r="T41" s="18"/>
      <c r="U41" s="18"/>
      <c r="V41" s="18"/>
      <c r="W41" s="21"/>
    </row>
    <row r="42" spans="1:23" ht="15.5" x14ac:dyDescent="0.35">
      <c r="A42" s="17"/>
      <c r="B42" s="19"/>
      <c r="C42" s="17"/>
      <c r="D42" s="118" t="s">
        <v>63</v>
      </c>
      <c r="E42" s="118"/>
      <c r="F42" s="118"/>
      <c r="G42" s="43"/>
      <c r="H42" s="118" t="s">
        <v>63</v>
      </c>
      <c r="I42" s="118"/>
      <c r="J42" s="118"/>
      <c r="K42" s="43"/>
      <c r="L42" s="118" t="s">
        <v>63</v>
      </c>
      <c r="M42" s="118"/>
      <c r="N42" s="118"/>
      <c r="O42" s="43"/>
      <c r="P42" s="118" t="s">
        <v>63</v>
      </c>
      <c r="Q42" s="118"/>
      <c r="R42" s="118"/>
      <c r="S42" s="21"/>
      <c r="T42" s="118" t="s">
        <v>63</v>
      </c>
      <c r="U42" s="118"/>
      <c r="V42" s="118"/>
      <c r="W42" s="21"/>
    </row>
    <row r="43" spans="1:23" ht="15.5" x14ac:dyDescent="0.35">
      <c r="A43" s="17"/>
      <c r="B43" s="20"/>
      <c r="C43" s="17"/>
      <c r="D43" s="118" t="s">
        <v>15</v>
      </c>
      <c r="E43" s="118"/>
      <c r="F43" s="118"/>
      <c r="G43" s="43"/>
      <c r="H43" s="118" t="s">
        <v>16</v>
      </c>
      <c r="I43" s="118"/>
      <c r="J43" s="118"/>
      <c r="K43" s="43"/>
      <c r="L43" s="118" t="s">
        <v>17</v>
      </c>
      <c r="M43" s="118"/>
      <c r="N43" s="118"/>
      <c r="O43" s="43"/>
      <c r="P43" s="118" t="s">
        <v>18</v>
      </c>
      <c r="Q43" s="118"/>
      <c r="R43" s="118"/>
      <c r="S43" s="21"/>
      <c r="T43" s="118" t="s">
        <v>43</v>
      </c>
      <c r="U43" s="118"/>
      <c r="V43" s="118"/>
      <c r="W43" s="21"/>
    </row>
    <row r="44" spans="1:23" ht="15.5" x14ac:dyDescent="0.35">
      <c r="A44" s="17"/>
      <c r="B44" s="17"/>
      <c r="C44" s="17"/>
      <c r="D44" s="35" t="s">
        <v>62</v>
      </c>
      <c r="E44" s="35"/>
      <c r="F44" s="40" t="s">
        <v>19</v>
      </c>
      <c r="G44" s="21"/>
      <c r="H44" s="35" t="s">
        <v>62</v>
      </c>
      <c r="I44" s="35"/>
      <c r="J44" s="40" t="s">
        <v>19</v>
      </c>
      <c r="K44" s="21"/>
      <c r="L44" s="35" t="s">
        <v>62</v>
      </c>
      <c r="M44" s="35"/>
      <c r="N44" s="40" t="s">
        <v>19</v>
      </c>
      <c r="O44" s="21"/>
      <c r="P44" s="35" t="s">
        <v>62</v>
      </c>
      <c r="Q44" s="35"/>
      <c r="R44" s="40" t="s">
        <v>19</v>
      </c>
      <c r="S44" s="21"/>
      <c r="T44" s="35" t="s">
        <v>62</v>
      </c>
      <c r="U44" s="35"/>
      <c r="V44" s="40" t="s">
        <v>19</v>
      </c>
      <c r="W44" s="21"/>
    </row>
    <row r="45" spans="1:23" ht="15.5" x14ac:dyDescent="0.35">
      <c r="A45" s="17"/>
      <c r="B45" s="17"/>
      <c r="C45" s="17"/>
      <c r="D45" s="18"/>
      <c r="E45" s="18"/>
      <c r="F45" s="18"/>
      <c r="G45" s="43"/>
      <c r="H45" s="18"/>
      <c r="I45" s="18"/>
      <c r="J45" s="18"/>
      <c r="K45" s="43"/>
      <c r="L45" s="18"/>
      <c r="M45" s="18"/>
      <c r="N45" s="18"/>
      <c r="O45" s="43"/>
      <c r="P45" s="18"/>
      <c r="Q45" s="18"/>
      <c r="R45" s="18"/>
      <c r="S45" s="21"/>
      <c r="T45" s="18"/>
      <c r="U45" s="18"/>
      <c r="V45" s="18"/>
      <c r="W45" s="21"/>
    </row>
    <row r="46" spans="1:23" ht="15.5" x14ac:dyDescent="0.35">
      <c r="A46" s="17"/>
      <c r="B46" s="28">
        <v>1</v>
      </c>
      <c r="C46" s="17"/>
      <c r="D46" s="35">
        <v>218</v>
      </c>
      <c r="E46" s="35"/>
      <c r="F46" s="35">
        <f>AVERAGE(D46:E46)</f>
        <v>218</v>
      </c>
      <c r="G46" s="43"/>
      <c r="H46" s="35">
        <v>90</v>
      </c>
      <c r="I46" s="35"/>
      <c r="J46" s="35">
        <f>AVERAGE(H46:I46)</f>
        <v>90</v>
      </c>
      <c r="K46" s="43"/>
      <c r="L46" s="35">
        <v>68</v>
      </c>
      <c r="M46" s="35"/>
      <c r="N46" s="35">
        <f>AVERAGE(L46:M46)</f>
        <v>68</v>
      </c>
      <c r="O46" s="43"/>
      <c r="P46" s="35">
        <v>9.5</v>
      </c>
      <c r="Q46" s="35"/>
      <c r="R46" s="35">
        <f>AVERAGE(P46:Q46)</f>
        <v>9.5</v>
      </c>
      <c r="S46" s="21"/>
      <c r="T46" s="35">
        <f>AVERAGE(H46,L46,P46)</f>
        <v>55.833333333333336</v>
      </c>
      <c r="U46" s="35"/>
      <c r="V46" s="35">
        <f>AVERAGE(T46:U46)</f>
        <v>55.833333333333336</v>
      </c>
      <c r="W46" s="21"/>
    </row>
    <row r="47" spans="1:23" ht="15.5" x14ac:dyDescent="0.35">
      <c r="A47" s="17"/>
      <c r="B47" s="28">
        <v>2</v>
      </c>
      <c r="C47" s="17"/>
      <c r="D47" s="35">
        <v>106</v>
      </c>
      <c r="E47" s="35"/>
      <c r="F47" s="35">
        <f t="shared" ref="F47:F57" si="36">AVERAGE(D47:E47)</f>
        <v>106</v>
      </c>
      <c r="G47" s="43"/>
      <c r="H47" s="35">
        <v>30</v>
      </c>
      <c r="I47" s="35"/>
      <c r="J47" s="35">
        <f t="shared" ref="J47:J57" si="37">AVERAGE(H47:I47)</f>
        <v>30</v>
      </c>
      <c r="K47" s="43"/>
      <c r="L47" s="35">
        <v>41</v>
      </c>
      <c r="M47" s="35"/>
      <c r="N47" s="35">
        <f t="shared" ref="N47:N57" si="38">AVERAGE(L47:M47)</f>
        <v>41</v>
      </c>
      <c r="O47" s="43"/>
      <c r="P47" s="35">
        <v>59</v>
      </c>
      <c r="Q47" s="35"/>
      <c r="R47" s="35">
        <f t="shared" ref="R47:R57" si="39">AVERAGE(P47:Q47)</f>
        <v>59</v>
      </c>
      <c r="S47" s="21"/>
      <c r="T47" s="35">
        <f t="shared" ref="T47:T50" si="40">AVERAGE(H47,L47,P47)</f>
        <v>43.333333333333336</v>
      </c>
      <c r="U47" s="35"/>
      <c r="V47" s="35">
        <f t="shared" ref="V47:V50" si="41">AVERAGE(T47:U47)</f>
        <v>43.333333333333336</v>
      </c>
      <c r="W47" s="21"/>
    </row>
    <row r="48" spans="1:23" ht="15.5" x14ac:dyDescent="0.35">
      <c r="A48" s="17"/>
      <c r="B48" s="28">
        <v>3</v>
      </c>
      <c r="C48" s="17"/>
      <c r="D48" s="35">
        <v>73</v>
      </c>
      <c r="E48" s="35"/>
      <c r="F48" s="35">
        <f t="shared" si="36"/>
        <v>73</v>
      </c>
      <c r="G48" s="43"/>
      <c r="H48" s="35">
        <v>66</v>
      </c>
      <c r="I48" s="35"/>
      <c r="J48" s="35">
        <f t="shared" si="37"/>
        <v>66</v>
      </c>
      <c r="K48" s="43"/>
      <c r="L48" s="35">
        <v>41</v>
      </c>
      <c r="M48" s="35"/>
      <c r="N48" s="35">
        <f t="shared" si="38"/>
        <v>41</v>
      </c>
      <c r="O48" s="43"/>
      <c r="P48" s="35">
        <v>49</v>
      </c>
      <c r="Q48" s="35"/>
      <c r="R48" s="35">
        <f t="shared" si="39"/>
        <v>49</v>
      </c>
      <c r="S48" s="21"/>
      <c r="T48" s="35">
        <f t="shared" si="40"/>
        <v>52</v>
      </c>
      <c r="U48" s="35"/>
      <c r="V48" s="35">
        <f t="shared" si="41"/>
        <v>52</v>
      </c>
      <c r="W48" s="21"/>
    </row>
    <row r="49" spans="1:23" ht="15.5" x14ac:dyDescent="0.35">
      <c r="A49" s="17"/>
      <c r="B49" s="28">
        <v>4</v>
      </c>
      <c r="C49" s="17"/>
      <c r="D49" s="35">
        <v>655</v>
      </c>
      <c r="E49" s="35"/>
      <c r="F49" s="35">
        <f t="shared" si="36"/>
        <v>655</v>
      </c>
      <c r="G49" s="43"/>
      <c r="H49" s="35">
        <v>247</v>
      </c>
      <c r="I49" s="35"/>
      <c r="J49" s="35">
        <f t="shared" si="37"/>
        <v>247</v>
      </c>
      <c r="K49" s="43"/>
      <c r="L49" s="35">
        <v>148</v>
      </c>
      <c r="M49" s="35"/>
      <c r="N49" s="35">
        <f t="shared" si="38"/>
        <v>148</v>
      </c>
      <c r="O49" s="43"/>
      <c r="P49" s="35">
        <v>150</v>
      </c>
      <c r="Q49" s="35"/>
      <c r="R49" s="35">
        <f t="shared" si="39"/>
        <v>150</v>
      </c>
      <c r="S49" s="21"/>
      <c r="T49" s="35">
        <f t="shared" si="40"/>
        <v>181.66666666666666</v>
      </c>
      <c r="U49" s="35"/>
      <c r="V49" s="35">
        <f t="shared" si="41"/>
        <v>181.66666666666666</v>
      </c>
      <c r="W49" s="21"/>
    </row>
    <row r="50" spans="1:23" ht="15.5" x14ac:dyDescent="0.35">
      <c r="A50" s="17"/>
      <c r="B50" s="28">
        <v>5</v>
      </c>
      <c r="C50" s="17"/>
      <c r="D50" s="35">
        <v>296</v>
      </c>
      <c r="E50" s="35"/>
      <c r="F50" s="35">
        <f t="shared" si="36"/>
        <v>296</v>
      </c>
      <c r="G50" s="43"/>
      <c r="H50" s="35">
        <v>90</v>
      </c>
      <c r="I50" s="35"/>
      <c r="J50" s="35">
        <f t="shared" si="37"/>
        <v>90</v>
      </c>
      <c r="K50" s="43"/>
      <c r="L50" s="35">
        <v>86</v>
      </c>
      <c r="M50" s="35"/>
      <c r="N50" s="35">
        <f t="shared" si="38"/>
        <v>86</v>
      </c>
      <c r="O50" s="43"/>
      <c r="P50" s="35">
        <v>109</v>
      </c>
      <c r="Q50" s="35"/>
      <c r="R50" s="35">
        <f t="shared" si="39"/>
        <v>109</v>
      </c>
      <c r="S50" s="21"/>
      <c r="T50" s="35">
        <f t="shared" si="40"/>
        <v>95</v>
      </c>
      <c r="U50" s="35"/>
      <c r="V50" s="35">
        <f t="shared" si="41"/>
        <v>95</v>
      </c>
      <c r="W50" s="21"/>
    </row>
    <row r="51" spans="1:23" ht="15.5" x14ac:dyDescent="0.35">
      <c r="A51" s="17"/>
      <c r="B51" s="28">
        <v>7</v>
      </c>
      <c r="C51" s="17"/>
      <c r="D51" s="35">
        <v>142</v>
      </c>
      <c r="E51" s="35"/>
      <c r="F51" s="35">
        <f t="shared" si="36"/>
        <v>142</v>
      </c>
      <c r="G51" s="43"/>
      <c r="H51" s="35">
        <v>125</v>
      </c>
      <c r="I51" s="35"/>
      <c r="J51" s="35">
        <f t="shared" si="37"/>
        <v>125</v>
      </c>
      <c r="K51" s="43"/>
      <c r="L51" s="35">
        <v>83</v>
      </c>
      <c r="M51" s="35"/>
      <c r="N51" s="35">
        <f t="shared" si="38"/>
        <v>83</v>
      </c>
      <c r="O51" s="43"/>
      <c r="P51" s="35">
        <v>81</v>
      </c>
      <c r="Q51" s="35"/>
      <c r="R51" s="35">
        <f t="shared" si="39"/>
        <v>81</v>
      </c>
      <c r="S51" s="21"/>
      <c r="T51" s="35">
        <f t="shared" ref="T51:T57" si="42">AVERAGE(H51,L51,P51)</f>
        <v>96.333333333333329</v>
      </c>
      <c r="U51" s="35"/>
      <c r="V51" s="35">
        <f t="shared" ref="V51:V57" si="43">AVERAGE(T51:U51)</f>
        <v>96.333333333333329</v>
      </c>
      <c r="W51" s="21"/>
    </row>
    <row r="52" spans="1:23" ht="15.5" x14ac:dyDescent="0.35">
      <c r="A52" s="17"/>
      <c r="B52" s="28">
        <v>8</v>
      </c>
      <c r="C52" s="17"/>
      <c r="D52" s="35">
        <v>306</v>
      </c>
      <c r="E52" s="35"/>
      <c r="F52" s="35">
        <f t="shared" si="36"/>
        <v>306</v>
      </c>
      <c r="G52" s="43"/>
      <c r="H52" s="35">
        <v>347</v>
      </c>
      <c r="I52" s="35"/>
      <c r="J52" s="35">
        <f t="shared" si="37"/>
        <v>347</v>
      </c>
      <c r="K52" s="43"/>
      <c r="L52" s="35">
        <v>263</v>
      </c>
      <c r="M52" s="35"/>
      <c r="N52" s="35">
        <f t="shared" si="38"/>
        <v>263</v>
      </c>
      <c r="O52" s="43"/>
      <c r="P52" s="35">
        <v>120</v>
      </c>
      <c r="Q52" s="35"/>
      <c r="R52" s="35">
        <f t="shared" si="39"/>
        <v>120</v>
      </c>
      <c r="S52" s="21"/>
      <c r="T52" s="35">
        <f t="shared" si="42"/>
        <v>243.33333333333334</v>
      </c>
      <c r="U52" s="35"/>
      <c r="V52" s="35">
        <f t="shared" si="43"/>
        <v>243.33333333333334</v>
      </c>
      <c r="W52" s="21"/>
    </row>
    <row r="53" spans="1:23" ht="15.5" x14ac:dyDescent="0.35">
      <c r="A53" s="17"/>
      <c r="B53" s="28">
        <v>9</v>
      </c>
      <c r="C53" s="17"/>
      <c r="D53" s="35">
        <v>219</v>
      </c>
      <c r="E53" s="35"/>
      <c r="F53" s="35">
        <f t="shared" si="36"/>
        <v>219</v>
      </c>
      <c r="G53" s="43"/>
      <c r="H53" s="35">
        <v>136</v>
      </c>
      <c r="I53" s="35"/>
      <c r="J53" s="35">
        <f t="shared" si="37"/>
        <v>136</v>
      </c>
      <c r="K53" s="43"/>
      <c r="L53" s="35">
        <v>183</v>
      </c>
      <c r="M53" s="35"/>
      <c r="N53" s="35">
        <f t="shared" si="38"/>
        <v>183</v>
      </c>
      <c r="O53" s="43"/>
      <c r="P53" s="35">
        <v>137</v>
      </c>
      <c r="Q53" s="35"/>
      <c r="R53" s="35">
        <f t="shared" si="39"/>
        <v>137</v>
      </c>
      <c r="S53" s="21"/>
      <c r="T53" s="35">
        <f t="shared" si="42"/>
        <v>152</v>
      </c>
      <c r="U53" s="35"/>
      <c r="V53" s="35">
        <f t="shared" si="43"/>
        <v>152</v>
      </c>
      <c r="W53" s="21"/>
    </row>
    <row r="54" spans="1:23" ht="15.5" x14ac:dyDescent="0.35">
      <c r="A54" s="17"/>
      <c r="B54" s="28">
        <v>11</v>
      </c>
      <c r="C54" s="17"/>
      <c r="D54" s="35">
        <v>327</v>
      </c>
      <c r="E54" s="35"/>
      <c r="F54" s="35">
        <f t="shared" si="36"/>
        <v>327</v>
      </c>
      <c r="G54" s="43"/>
      <c r="H54" s="35">
        <v>170</v>
      </c>
      <c r="I54" s="35"/>
      <c r="J54" s="35">
        <f t="shared" si="37"/>
        <v>170</v>
      </c>
      <c r="K54" s="43"/>
      <c r="L54" s="35">
        <v>315</v>
      </c>
      <c r="M54" s="35"/>
      <c r="N54" s="35">
        <f t="shared" si="38"/>
        <v>315</v>
      </c>
      <c r="O54" s="43"/>
      <c r="P54" s="35">
        <v>225.99999999999997</v>
      </c>
      <c r="Q54" s="35"/>
      <c r="R54" s="35">
        <f t="shared" si="39"/>
        <v>225.99999999999997</v>
      </c>
      <c r="S54" s="21"/>
      <c r="T54" s="35">
        <f t="shared" si="42"/>
        <v>237</v>
      </c>
      <c r="U54" s="35"/>
      <c r="V54" s="35">
        <f t="shared" si="43"/>
        <v>237</v>
      </c>
      <c r="W54" s="21"/>
    </row>
    <row r="55" spans="1:23" ht="15.5" x14ac:dyDescent="0.35">
      <c r="A55" s="17"/>
      <c r="B55" s="28">
        <v>12</v>
      </c>
      <c r="C55" s="17"/>
      <c r="D55" s="35">
        <v>137</v>
      </c>
      <c r="E55" s="35"/>
      <c r="F55" s="35">
        <f t="shared" si="36"/>
        <v>137</v>
      </c>
      <c r="G55" s="43"/>
      <c r="H55" s="35">
        <v>123</v>
      </c>
      <c r="I55" s="35"/>
      <c r="J55" s="35">
        <f t="shared" si="37"/>
        <v>123</v>
      </c>
      <c r="K55" s="43"/>
      <c r="L55" s="35">
        <v>96</v>
      </c>
      <c r="M55" s="35"/>
      <c r="N55" s="35">
        <f t="shared" si="38"/>
        <v>96</v>
      </c>
      <c r="O55" s="43"/>
      <c r="P55" s="35">
        <v>99</v>
      </c>
      <c r="Q55" s="35"/>
      <c r="R55" s="35">
        <f t="shared" si="39"/>
        <v>99</v>
      </c>
      <c r="S55" s="21"/>
      <c r="T55" s="35">
        <f t="shared" si="42"/>
        <v>106</v>
      </c>
      <c r="U55" s="35"/>
      <c r="V55" s="35">
        <f t="shared" si="43"/>
        <v>106</v>
      </c>
      <c r="W55" s="21"/>
    </row>
    <row r="56" spans="1:23" ht="15.5" x14ac:dyDescent="0.35">
      <c r="A56" s="17"/>
      <c r="B56" s="28">
        <v>13</v>
      </c>
      <c r="C56" s="17"/>
      <c r="D56" s="35">
        <v>1209</v>
      </c>
      <c r="E56" s="35"/>
      <c r="F56" s="35">
        <f t="shared" si="36"/>
        <v>1209</v>
      </c>
      <c r="G56" s="43"/>
      <c r="H56" s="35">
        <v>483</v>
      </c>
      <c r="I56" s="35"/>
      <c r="J56" s="35">
        <f t="shared" si="37"/>
        <v>483</v>
      </c>
      <c r="K56" s="43"/>
      <c r="L56" s="35">
        <v>211</v>
      </c>
      <c r="M56" s="35"/>
      <c r="N56" s="35">
        <f t="shared" si="38"/>
        <v>211</v>
      </c>
      <c r="O56" s="43"/>
      <c r="P56" s="35">
        <v>284</v>
      </c>
      <c r="Q56" s="35"/>
      <c r="R56" s="35">
        <f t="shared" si="39"/>
        <v>284</v>
      </c>
      <c r="S56" s="21"/>
      <c r="T56" s="35">
        <f t="shared" si="42"/>
        <v>326</v>
      </c>
      <c r="U56" s="35"/>
      <c r="V56" s="35">
        <f t="shared" si="43"/>
        <v>326</v>
      </c>
      <c r="W56" s="21"/>
    </row>
    <row r="57" spans="1:23" ht="15.5" x14ac:dyDescent="0.35">
      <c r="A57" s="17"/>
      <c r="B57" s="28">
        <v>14</v>
      </c>
      <c r="C57" s="17"/>
      <c r="D57" s="35">
        <v>1117</v>
      </c>
      <c r="E57" s="35"/>
      <c r="F57" s="35">
        <f t="shared" si="36"/>
        <v>1117</v>
      </c>
      <c r="G57" s="43"/>
      <c r="H57" s="35">
        <v>688</v>
      </c>
      <c r="I57" s="35"/>
      <c r="J57" s="35">
        <f t="shared" si="37"/>
        <v>688</v>
      </c>
      <c r="K57" s="43"/>
      <c r="L57" s="35">
        <v>1672</v>
      </c>
      <c r="M57" s="35"/>
      <c r="N57" s="35">
        <f t="shared" si="38"/>
        <v>1672</v>
      </c>
      <c r="O57" s="43"/>
      <c r="P57" s="35">
        <v>1486</v>
      </c>
      <c r="Q57" s="35"/>
      <c r="R57" s="35">
        <f t="shared" si="39"/>
        <v>1486</v>
      </c>
      <c r="S57" s="21"/>
      <c r="T57" s="35">
        <f t="shared" si="42"/>
        <v>1282</v>
      </c>
      <c r="U57" s="35"/>
      <c r="V57" s="35">
        <f t="shared" si="43"/>
        <v>1282</v>
      </c>
      <c r="W57" s="21"/>
    </row>
    <row r="58" spans="1:23" ht="15.5" x14ac:dyDescent="0.35">
      <c r="A58" s="17"/>
      <c r="B58" s="17"/>
      <c r="C58" s="17"/>
      <c r="D58" s="25"/>
      <c r="E58" s="25"/>
      <c r="F58" s="25"/>
      <c r="G58" s="43"/>
      <c r="H58" s="25"/>
      <c r="I58" s="25"/>
      <c r="J58" s="25"/>
      <c r="K58" s="43"/>
      <c r="L58" s="25"/>
      <c r="M58" s="25"/>
      <c r="N58" s="25"/>
      <c r="O58" s="43"/>
      <c r="P58" s="25"/>
      <c r="Q58" s="25"/>
      <c r="R58" s="25"/>
      <c r="S58" s="21"/>
      <c r="T58" s="25"/>
      <c r="U58" s="25"/>
      <c r="V58" s="25"/>
      <c r="W58" s="21"/>
    </row>
    <row r="59" spans="1:23" ht="15.5" x14ac:dyDescent="0.35">
      <c r="A59" s="17"/>
      <c r="B59" s="22"/>
      <c r="C59" s="18" t="e">
        <f>AVERAGE(C46:C50)</f>
        <v>#DIV/0!</v>
      </c>
      <c r="D59" s="27">
        <f>AVERAGE(D46:D57)</f>
        <v>400.41666666666669</v>
      </c>
      <c r="E59" s="27" t="e">
        <f>AVERAGE(E46:E57)</f>
        <v>#DIV/0!</v>
      </c>
      <c r="F59" s="27">
        <f t="shared" ref="F59" si="44">AVERAGE(F46:F57)</f>
        <v>400.41666666666669</v>
      </c>
      <c r="G59" s="43"/>
      <c r="H59" s="27">
        <f>AVERAGE(H46:H57)</f>
        <v>216.25</v>
      </c>
      <c r="I59" s="27" t="e">
        <f t="shared" ref="I59:J59" si="45">AVERAGE(I46:I57)</f>
        <v>#DIV/0!</v>
      </c>
      <c r="J59" s="27">
        <f t="shared" si="45"/>
        <v>216.25</v>
      </c>
      <c r="K59" s="43"/>
      <c r="L59" s="27">
        <f>AVERAGE(L46:L57)</f>
        <v>267.25</v>
      </c>
      <c r="M59" s="27" t="e">
        <f t="shared" ref="M59:N59" si="46">AVERAGE(M46:M57)</f>
        <v>#DIV/0!</v>
      </c>
      <c r="N59" s="27">
        <f t="shared" si="46"/>
        <v>267.25</v>
      </c>
      <c r="O59" s="43"/>
      <c r="P59" s="27">
        <f>AVERAGE(P46:P57)</f>
        <v>234.125</v>
      </c>
      <c r="Q59" s="27" t="e">
        <f t="shared" ref="Q59:R59" si="47">AVERAGE(Q46:Q57)</f>
        <v>#DIV/0!</v>
      </c>
      <c r="R59" s="27">
        <f t="shared" si="47"/>
        <v>234.125</v>
      </c>
      <c r="S59" s="21"/>
      <c r="T59" s="27">
        <f>AVERAGE(T46:T57)</f>
        <v>239.20833333333334</v>
      </c>
      <c r="U59" s="27" t="e">
        <f t="shared" ref="U59:V59" si="48">AVERAGE(U46:U57)</f>
        <v>#DIV/0!</v>
      </c>
      <c r="V59" s="27">
        <f t="shared" si="48"/>
        <v>239.20833333333334</v>
      </c>
      <c r="W59" s="21"/>
    </row>
    <row r="60" spans="1:23" ht="15.5" x14ac:dyDescent="0.35">
      <c r="A60" s="18"/>
      <c r="B60" s="23"/>
      <c r="C60" s="18" t="e">
        <f>STDEV(C46:C50)</f>
        <v>#DIV/0!</v>
      </c>
      <c r="D60" s="27">
        <f>STDEV(D46:D57)</f>
        <v>387.71556076666059</v>
      </c>
      <c r="E60" s="27" t="e">
        <f t="shared" ref="E60:F60" si="49">STDEV(E46:E57)</f>
        <v>#DIV/0!</v>
      </c>
      <c r="F60" s="27">
        <f t="shared" si="49"/>
        <v>387.71556076666059</v>
      </c>
      <c r="G60" s="43"/>
      <c r="H60" s="27">
        <f>STDEV(H46:H57)</f>
        <v>196.90520331090565</v>
      </c>
      <c r="I60" s="27" t="e">
        <f t="shared" ref="I60:J60" si="50">STDEV(I46:I57)</f>
        <v>#DIV/0!</v>
      </c>
      <c r="J60" s="27">
        <f t="shared" si="50"/>
        <v>196.90520331090565</v>
      </c>
      <c r="K60" s="43"/>
      <c r="L60" s="27">
        <f>STDEV(L46:L57)</f>
        <v>451.09042129247013</v>
      </c>
      <c r="M60" s="27" t="e">
        <f t="shared" ref="M60:N60" si="51">STDEV(M46:M57)</f>
        <v>#DIV/0!</v>
      </c>
      <c r="N60" s="27">
        <f t="shared" si="51"/>
        <v>451.09042129247013</v>
      </c>
      <c r="O60" s="43"/>
      <c r="P60" s="27">
        <f>STDEV(P46:P57)</f>
        <v>401.36563046452022</v>
      </c>
      <c r="Q60" s="27" t="e">
        <f t="shared" ref="Q60:R60" si="52">STDEV(Q46:Q57)</f>
        <v>#DIV/0!</v>
      </c>
      <c r="R60" s="27">
        <f t="shared" si="52"/>
        <v>401.36563046452022</v>
      </c>
      <c r="S60" s="21"/>
      <c r="T60" s="27">
        <f>STDEV(T46:T57)</f>
        <v>340.03738003818393</v>
      </c>
      <c r="U60" s="27" t="e">
        <f t="shared" ref="U60:V60" si="53">STDEV(U46:U57)</f>
        <v>#DIV/0!</v>
      </c>
      <c r="V60" s="27">
        <f t="shared" si="53"/>
        <v>340.03738003818393</v>
      </c>
      <c r="W60" s="21"/>
    </row>
    <row r="61" spans="1:23" ht="15.5" x14ac:dyDescent="0.35">
      <c r="A61" s="17"/>
      <c r="B61" s="17"/>
      <c r="C61" s="17"/>
      <c r="D61" s="18"/>
      <c r="E61" s="18"/>
      <c r="F61" s="18"/>
      <c r="G61" s="43"/>
      <c r="H61" s="18"/>
      <c r="I61" s="18"/>
      <c r="J61" s="18"/>
      <c r="K61" s="43"/>
      <c r="L61" s="18"/>
      <c r="M61" s="18"/>
      <c r="N61" s="18"/>
      <c r="O61" s="43"/>
      <c r="P61" s="18"/>
      <c r="Q61" s="18"/>
      <c r="R61" s="18"/>
      <c r="S61" s="21"/>
      <c r="T61" s="18"/>
      <c r="U61" s="18"/>
      <c r="V61" s="18"/>
      <c r="W61" s="21"/>
    </row>
    <row r="62" spans="1:23" ht="15.5" x14ac:dyDescent="0.35">
      <c r="A62" s="17"/>
      <c r="B62" s="19"/>
      <c r="C62" s="17"/>
      <c r="D62" s="118" t="s">
        <v>64</v>
      </c>
      <c r="E62" s="118"/>
      <c r="F62" s="118"/>
      <c r="G62" s="43"/>
      <c r="H62" s="118" t="s">
        <v>64</v>
      </c>
      <c r="I62" s="118"/>
      <c r="J62" s="118"/>
      <c r="K62" s="43"/>
      <c r="L62" s="118" t="s">
        <v>64</v>
      </c>
      <c r="M62" s="118"/>
      <c r="N62" s="118"/>
      <c r="O62" s="43"/>
      <c r="P62" s="118" t="s">
        <v>64</v>
      </c>
      <c r="Q62" s="118"/>
      <c r="R62" s="118"/>
      <c r="S62" s="21"/>
      <c r="T62" s="118" t="s">
        <v>64</v>
      </c>
      <c r="U62" s="118"/>
      <c r="V62" s="118"/>
      <c r="W62" s="21"/>
    </row>
    <row r="63" spans="1:23" ht="15.5" x14ac:dyDescent="0.35">
      <c r="A63" s="17"/>
      <c r="B63" s="20"/>
      <c r="C63" s="17"/>
      <c r="D63" s="118" t="s">
        <v>15</v>
      </c>
      <c r="E63" s="118"/>
      <c r="F63" s="118"/>
      <c r="G63" s="43"/>
      <c r="H63" s="118" t="s">
        <v>16</v>
      </c>
      <c r="I63" s="118"/>
      <c r="J63" s="118"/>
      <c r="K63" s="43"/>
      <c r="L63" s="118" t="s">
        <v>17</v>
      </c>
      <c r="M63" s="118"/>
      <c r="N63" s="118"/>
      <c r="O63" s="43"/>
      <c r="P63" s="118" t="s">
        <v>18</v>
      </c>
      <c r="Q63" s="118"/>
      <c r="R63" s="118"/>
      <c r="S63" s="21"/>
      <c r="T63" s="118" t="s">
        <v>43</v>
      </c>
      <c r="U63" s="118"/>
      <c r="V63" s="118"/>
      <c r="W63" s="21"/>
    </row>
    <row r="64" spans="1:23" ht="15.5" x14ac:dyDescent="0.35">
      <c r="A64" s="17"/>
      <c r="B64" s="17"/>
      <c r="C64" s="17"/>
      <c r="D64" s="35" t="s">
        <v>62</v>
      </c>
      <c r="E64" s="35"/>
      <c r="F64" s="40" t="s">
        <v>19</v>
      </c>
      <c r="G64" s="21"/>
      <c r="H64" s="35" t="s">
        <v>62</v>
      </c>
      <c r="I64" s="35"/>
      <c r="J64" s="40" t="s">
        <v>19</v>
      </c>
      <c r="K64" s="21"/>
      <c r="L64" s="35" t="s">
        <v>62</v>
      </c>
      <c r="M64" s="35"/>
      <c r="N64" s="40" t="s">
        <v>19</v>
      </c>
      <c r="O64" s="21"/>
      <c r="P64" s="35" t="s">
        <v>62</v>
      </c>
      <c r="Q64" s="35"/>
      <c r="R64" s="40" t="s">
        <v>19</v>
      </c>
      <c r="S64" s="21"/>
      <c r="T64" s="35" t="s">
        <v>62</v>
      </c>
      <c r="U64" s="35"/>
      <c r="V64" s="40" t="s">
        <v>19</v>
      </c>
      <c r="W64" s="21"/>
    </row>
    <row r="65" spans="1:23" ht="15.5" x14ac:dyDescent="0.35">
      <c r="A65" s="17"/>
      <c r="B65" s="17"/>
      <c r="C65" s="17"/>
      <c r="D65" s="18"/>
      <c r="E65" s="18"/>
      <c r="F65" s="18"/>
      <c r="G65" s="43"/>
      <c r="H65" s="18"/>
      <c r="I65" s="18"/>
      <c r="J65" s="18"/>
      <c r="K65" s="43"/>
      <c r="L65" s="18"/>
      <c r="M65" s="18"/>
      <c r="N65" s="18"/>
      <c r="O65" s="43"/>
      <c r="P65" s="18"/>
      <c r="Q65" s="18"/>
      <c r="R65" s="18"/>
      <c r="S65" s="21"/>
      <c r="T65" s="18"/>
      <c r="U65" s="18"/>
      <c r="V65" s="18"/>
      <c r="W65" s="21"/>
    </row>
    <row r="66" spans="1:23" ht="15.5" x14ac:dyDescent="0.35">
      <c r="A66" s="17"/>
      <c r="B66" s="28">
        <v>1</v>
      </c>
      <c r="C66" s="17"/>
      <c r="D66" s="35">
        <v>67</v>
      </c>
      <c r="E66" s="35"/>
      <c r="F66" s="35">
        <f>AVERAGE(D66:E66)</f>
        <v>67</v>
      </c>
      <c r="G66" s="43"/>
      <c r="H66" s="35">
        <v>3991</v>
      </c>
      <c r="I66" s="35"/>
      <c r="J66" s="35">
        <f>AVERAGE(H66:I66)</f>
        <v>3991</v>
      </c>
      <c r="K66" s="43"/>
      <c r="L66" s="35">
        <v>3685</v>
      </c>
      <c r="M66" s="35"/>
      <c r="N66" s="35">
        <f>AVERAGE(L66:M66)</f>
        <v>3685</v>
      </c>
      <c r="O66" s="43"/>
      <c r="P66" s="35">
        <v>3971</v>
      </c>
      <c r="Q66" s="35"/>
      <c r="R66" s="35">
        <f>AVERAGE(P66:Q66)</f>
        <v>3971</v>
      </c>
      <c r="S66" s="21"/>
      <c r="T66" s="35">
        <f>AVERAGE(H66,L66,P66)</f>
        <v>3882.3333333333335</v>
      </c>
      <c r="U66" s="35"/>
      <c r="V66" s="35">
        <f>AVERAGE(T66:U66)</f>
        <v>3882.3333333333335</v>
      </c>
      <c r="W66" s="21"/>
    </row>
    <row r="67" spans="1:23" ht="15.5" x14ac:dyDescent="0.35">
      <c r="A67" s="17"/>
      <c r="B67" s="28">
        <v>2</v>
      </c>
      <c r="C67" s="17"/>
      <c r="D67" s="35">
        <v>172</v>
      </c>
      <c r="E67" s="35"/>
      <c r="F67" s="35">
        <f t="shared" ref="F67:F77" si="54">AVERAGE(D67:E67)</f>
        <v>172</v>
      </c>
      <c r="G67" s="43"/>
      <c r="H67" s="35">
        <v>1250</v>
      </c>
      <c r="I67" s="35"/>
      <c r="J67" s="35">
        <f t="shared" ref="J67:J77" si="55">AVERAGE(H67:I67)</f>
        <v>1250</v>
      </c>
      <c r="K67" s="43"/>
      <c r="L67" s="35">
        <v>1596</v>
      </c>
      <c r="M67" s="35"/>
      <c r="N67" s="35">
        <f t="shared" ref="N67:N77" si="56">AVERAGE(L67:M67)</f>
        <v>1596</v>
      </c>
      <c r="O67" s="43"/>
      <c r="P67" s="35">
        <v>1261</v>
      </c>
      <c r="Q67" s="35"/>
      <c r="R67" s="35">
        <f t="shared" ref="R67:R77" si="57">AVERAGE(P67:Q67)</f>
        <v>1261</v>
      </c>
      <c r="S67" s="21"/>
      <c r="T67" s="35">
        <f t="shared" ref="T67:T70" si="58">AVERAGE(H67,L67,P67)</f>
        <v>1369</v>
      </c>
      <c r="U67" s="35"/>
      <c r="V67" s="35">
        <f t="shared" ref="V67:V70" si="59">AVERAGE(T67:U67)</f>
        <v>1369</v>
      </c>
      <c r="W67" s="21"/>
    </row>
    <row r="68" spans="1:23" ht="15.5" x14ac:dyDescent="0.35">
      <c r="A68" s="17"/>
      <c r="B68" s="28">
        <v>3</v>
      </c>
      <c r="C68" s="17"/>
      <c r="D68" s="35">
        <v>56</v>
      </c>
      <c r="E68" s="35"/>
      <c r="F68" s="35">
        <f t="shared" si="54"/>
        <v>56</v>
      </c>
      <c r="G68" s="43"/>
      <c r="H68" s="35">
        <v>883</v>
      </c>
      <c r="I68" s="35"/>
      <c r="J68" s="35">
        <f t="shared" si="55"/>
        <v>883</v>
      </c>
      <c r="K68" s="43"/>
      <c r="L68" s="35">
        <v>1107</v>
      </c>
      <c r="M68" s="35"/>
      <c r="N68" s="35">
        <f t="shared" si="56"/>
        <v>1107</v>
      </c>
      <c r="O68" s="43"/>
      <c r="P68" s="35">
        <v>1517</v>
      </c>
      <c r="Q68" s="35"/>
      <c r="R68" s="35">
        <f t="shared" si="57"/>
        <v>1517</v>
      </c>
      <c r="S68" s="21"/>
      <c r="T68" s="35">
        <f t="shared" si="58"/>
        <v>1169</v>
      </c>
      <c r="U68" s="35"/>
      <c r="V68" s="35">
        <f t="shared" si="59"/>
        <v>1169</v>
      </c>
      <c r="W68" s="21"/>
    </row>
    <row r="69" spans="1:23" ht="15.5" x14ac:dyDescent="0.35">
      <c r="A69" s="17"/>
      <c r="B69" s="28">
        <v>4</v>
      </c>
      <c r="C69" s="17"/>
      <c r="D69" s="35">
        <v>225</v>
      </c>
      <c r="E69" s="35"/>
      <c r="F69" s="35">
        <f t="shared" si="54"/>
        <v>225</v>
      </c>
      <c r="G69" s="43"/>
      <c r="H69" s="35">
        <v>1509</v>
      </c>
      <c r="I69" s="35"/>
      <c r="J69" s="35">
        <f t="shared" si="55"/>
        <v>1509</v>
      </c>
      <c r="K69" s="43"/>
      <c r="L69" s="35">
        <v>1199</v>
      </c>
      <c r="M69" s="35"/>
      <c r="N69" s="35">
        <f t="shared" si="56"/>
        <v>1199</v>
      </c>
      <c r="O69" s="43"/>
      <c r="P69" s="35">
        <v>2143</v>
      </c>
      <c r="Q69" s="35"/>
      <c r="R69" s="35">
        <f t="shared" si="57"/>
        <v>2143</v>
      </c>
      <c r="S69" s="21"/>
      <c r="T69" s="35">
        <f t="shared" si="58"/>
        <v>1617</v>
      </c>
      <c r="U69" s="35"/>
      <c r="V69" s="35">
        <f t="shared" si="59"/>
        <v>1617</v>
      </c>
      <c r="W69" s="21"/>
    </row>
    <row r="70" spans="1:23" ht="15.5" x14ac:dyDescent="0.35">
      <c r="A70" s="17"/>
      <c r="B70" s="28">
        <v>5</v>
      </c>
      <c r="C70" s="17"/>
      <c r="D70" s="35">
        <v>359</v>
      </c>
      <c r="E70" s="35"/>
      <c r="F70" s="35">
        <f t="shared" si="54"/>
        <v>359</v>
      </c>
      <c r="G70" s="43"/>
      <c r="H70" s="35">
        <v>1833</v>
      </c>
      <c r="I70" s="35"/>
      <c r="J70" s="35">
        <f t="shared" si="55"/>
        <v>1833</v>
      </c>
      <c r="K70" s="43"/>
      <c r="L70" s="35">
        <v>1376</v>
      </c>
      <c r="M70" s="35"/>
      <c r="N70" s="35">
        <f t="shared" si="56"/>
        <v>1376</v>
      </c>
      <c r="O70" s="43"/>
      <c r="P70" s="35">
        <v>1777</v>
      </c>
      <c r="Q70" s="35"/>
      <c r="R70" s="35">
        <f t="shared" si="57"/>
        <v>1777</v>
      </c>
      <c r="S70" s="21"/>
      <c r="T70" s="35">
        <f t="shared" si="58"/>
        <v>1662</v>
      </c>
      <c r="U70" s="35"/>
      <c r="V70" s="35">
        <f t="shared" si="59"/>
        <v>1662</v>
      </c>
      <c r="W70" s="21"/>
    </row>
    <row r="71" spans="1:23" ht="15.5" x14ac:dyDescent="0.35">
      <c r="A71" s="17"/>
      <c r="B71" s="28">
        <v>7</v>
      </c>
      <c r="C71" s="17"/>
      <c r="D71" s="35">
        <v>198</v>
      </c>
      <c r="E71" s="35"/>
      <c r="F71" s="35">
        <f t="shared" si="54"/>
        <v>198</v>
      </c>
      <c r="G71" s="43"/>
      <c r="H71" s="35">
        <v>1434</v>
      </c>
      <c r="I71" s="35"/>
      <c r="J71" s="35">
        <f t="shared" si="55"/>
        <v>1434</v>
      </c>
      <c r="K71" s="43"/>
      <c r="L71" s="35">
        <v>1286</v>
      </c>
      <c r="M71" s="35"/>
      <c r="N71" s="35">
        <f t="shared" si="56"/>
        <v>1286</v>
      </c>
      <c r="O71" s="43"/>
      <c r="P71" s="35">
        <v>1330</v>
      </c>
      <c r="Q71" s="35"/>
      <c r="R71" s="35">
        <f t="shared" si="57"/>
        <v>1330</v>
      </c>
      <c r="S71" s="21"/>
      <c r="T71" s="35">
        <f t="shared" ref="T71:T77" si="60">AVERAGE(H71,L71,P71)</f>
        <v>1350</v>
      </c>
      <c r="U71" s="35"/>
      <c r="V71" s="35">
        <f t="shared" ref="V71:V77" si="61">AVERAGE(T71:U71)</f>
        <v>1350</v>
      </c>
      <c r="W71" s="21"/>
    </row>
    <row r="72" spans="1:23" ht="15.5" x14ac:dyDescent="0.35">
      <c r="A72" s="17"/>
      <c r="B72" s="28">
        <v>8</v>
      </c>
      <c r="C72" s="17"/>
      <c r="D72" s="35">
        <v>263</v>
      </c>
      <c r="E72" s="35"/>
      <c r="F72" s="35">
        <f t="shared" si="54"/>
        <v>263</v>
      </c>
      <c r="G72" s="43"/>
      <c r="H72" s="35">
        <v>1922</v>
      </c>
      <c r="I72" s="35"/>
      <c r="J72" s="35">
        <f t="shared" si="55"/>
        <v>1922</v>
      </c>
      <c r="K72" s="43"/>
      <c r="L72" s="35">
        <v>1008</v>
      </c>
      <c r="M72" s="35"/>
      <c r="N72" s="35">
        <f t="shared" si="56"/>
        <v>1008</v>
      </c>
      <c r="O72" s="43"/>
      <c r="P72" s="35">
        <v>1422</v>
      </c>
      <c r="Q72" s="35"/>
      <c r="R72" s="35">
        <f t="shared" si="57"/>
        <v>1422</v>
      </c>
      <c r="S72" s="21"/>
      <c r="T72" s="35">
        <f t="shared" si="60"/>
        <v>1450.6666666666667</v>
      </c>
      <c r="U72" s="35"/>
      <c r="V72" s="35">
        <f t="shared" si="61"/>
        <v>1450.6666666666667</v>
      </c>
      <c r="W72" s="21"/>
    </row>
    <row r="73" spans="1:23" ht="15.5" x14ac:dyDescent="0.35">
      <c r="A73" s="17"/>
      <c r="B73" s="28">
        <v>9</v>
      </c>
      <c r="C73" s="17"/>
      <c r="D73" s="35">
        <v>204</v>
      </c>
      <c r="E73" s="35"/>
      <c r="F73" s="35">
        <f t="shared" si="54"/>
        <v>204</v>
      </c>
      <c r="G73" s="43"/>
      <c r="H73" s="35">
        <v>1932</v>
      </c>
      <c r="I73" s="35"/>
      <c r="J73" s="35">
        <f t="shared" si="55"/>
        <v>1932</v>
      </c>
      <c r="K73" s="43"/>
      <c r="L73" s="35">
        <v>1390</v>
      </c>
      <c r="M73" s="35"/>
      <c r="N73" s="35">
        <f t="shared" si="56"/>
        <v>1390</v>
      </c>
      <c r="O73" s="43"/>
      <c r="P73" s="35">
        <v>2566</v>
      </c>
      <c r="Q73" s="35"/>
      <c r="R73" s="35">
        <f t="shared" si="57"/>
        <v>2566</v>
      </c>
      <c r="S73" s="21"/>
      <c r="T73" s="35">
        <f t="shared" si="60"/>
        <v>1962.6666666666667</v>
      </c>
      <c r="U73" s="35"/>
      <c r="V73" s="35">
        <f t="shared" si="61"/>
        <v>1962.6666666666667</v>
      </c>
      <c r="W73" s="21"/>
    </row>
    <row r="74" spans="1:23" ht="15.5" x14ac:dyDescent="0.35">
      <c r="A74" s="17"/>
      <c r="B74" s="28">
        <v>11</v>
      </c>
      <c r="C74" s="17"/>
      <c r="D74" s="35">
        <v>313</v>
      </c>
      <c r="E74" s="35"/>
      <c r="F74" s="35">
        <f t="shared" si="54"/>
        <v>313</v>
      </c>
      <c r="G74" s="43"/>
      <c r="H74" s="35">
        <v>1438</v>
      </c>
      <c r="I74" s="35"/>
      <c r="J74" s="35">
        <f t="shared" si="55"/>
        <v>1438</v>
      </c>
      <c r="K74" s="43"/>
      <c r="L74" s="35">
        <v>1250</v>
      </c>
      <c r="M74" s="35"/>
      <c r="N74" s="35">
        <f t="shared" si="56"/>
        <v>1250</v>
      </c>
      <c r="O74" s="43"/>
      <c r="P74" s="35">
        <v>1244</v>
      </c>
      <c r="Q74" s="35"/>
      <c r="R74" s="35">
        <f t="shared" si="57"/>
        <v>1244</v>
      </c>
      <c r="S74" s="21"/>
      <c r="T74" s="35">
        <f t="shared" si="60"/>
        <v>1310.6666666666667</v>
      </c>
      <c r="U74" s="35"/>
      <c r="V74" s="35">
        <f t="shared" si="61"/>
        <v>1310.6666666666667</v>
      </c>
      <c r="W74" s="21"/>
    </row>
    <row r="75" spans="1:23" ht="15.5" x14ac:dyDescent="0.35">
      <c r="A75" s="17"/>
      <c r="B75" s="28">
        <v>12</v>
      </c>
      <c r="C75" s="17"/>
      <c r="D75" s="35">
        <v>148</v>
      </c>
      <c r="E75" s="35"/>
      <c r="F75" s="35">
        <f t="shared" si="54"/>
        <v>148</v>
      </c>
      <c r="G75" s="43"/>
      <c r="H75" s="35">
        <v>1138</v>
      </c>
      <c r="I75" s="35"/>
      <c r="J75" s="35">
        <f t="shared" si="55"/>
        <v>1138</v>
      </c>
      <c r="K75" s="43"/>
      <c r="L75" s="35">
        <v>322</v>
      </c>
      <c r="M75" s="35"/>
      <c r="N75" s="35">
        <f t="shared" si="56"/>
        <v>322</v>
      </c>
      <c r="O75" s="43"/>
      <c r="P75" s="35">
        <v>372</v>
      </c>
      <c r="Q75" s="35"/>
      <c r="R75" s="35">
        <f t="shared" si="57"/>
        <v>372</v>
      </c>
      <c r="S75" s="21"/>
      <c r="T75" s="35">
        <f t="shared" si="60"/>
        <v>610.66666666666663</v>
      </c>
      <c r="U75" s="35"/>
      <c r="V75" s="35">
        <f t="shared" si="61"/>
        <v>610.66666666666663</v>
      </c>
      <c r="W75" s="21"/>
    </row>
    <row r="76" spans="1:23" ht="15.5" x14ac:dyDescent="0.35">
      <c r="A76" s="17"/>
      <c r="B76" s="28">
        <v>13</v>
      </c>
      <c r="C76" s="17"/>
      <c r="D76" s="35">
        <v>1105.9999999999998</v>
      </c>
      <c r="E76" s="35"/>
      <c r="F76" s="35">
        <f t="shared" si="54"/>
        <v>1105.9999999999998</v>
      </c>
      <c r="G76" s="43"/>
      <c r="H76" s="35">
        <v>5488</v>
      </c>
      <c r="I76" s="35"/>
      <c r="J76" s="35">
        <f t="shared" si="55"/>
        <v>5488</v>
      </c>
      <c r="K76" s="43"/>
      <c r="L76" s="35">
        <v>11410</v>
      </c>
      <c r="M76" s="35"/>
      <c r="N76" s="35">
        <f t="shared" si="56"/>
        <v>11410</v>
      </c>
      <c r="O76" s="43"/>
      <c r="P76" s="35">
        <v>5654.0000000000009</v>
      </c>
      <c r="Q76" s="35"/>
      <c r="R76" s="35">
        <f t="shared" si="57"/>
        <v>5654.0000000000009</v>
      </c>
      <c r="S76" s="21"/>
      <c r="T76" s="35">
        <f t="shared" si="60"/>
        <v>7517.333333333333</v>
      </c>
      <c r="U76" s="35"/>
      <c r="V76" s="35">
        <f t="shared" si="61"/>
        <v>7517.333333333333</v>
      </c>
      <c r="W76" s="21"/>
    </row>
    <row r="77" spans="1:23" ht="15.5" x14ac:dyDescent="0.35">
      <c r="A77" s="17"/>
      <c r="B77" s="28">
        <v>14</v>
      </c>
      <c r="C77" s="17"/>
      <c r="D77" s="35">
        <v>326.99999999999994</v>
      </c>
      <c r="E77" s="35"/>
      <c r="F77" s="35">
        <f t="shared" si="54"/>
        <v>326.99999999999994</v>
      </c>
      <c r="G77" s="43"/>
      <c r="H77" s="35">
        <v>6940.0000000000009</v>
      </c>
      <c r="I77" s="35"/>
      <c r="J77" s="35">
        <f t="shared" si="55"/>
        <v>6940.0000000000009</v>
      </c>
      <c r="K77" s="43"/>
      <c r="L77" s="35">
        <v>7150</v>
      </c>
      <c r="M77" s="35"/>
      <c r="N77" s="35">
        <f t="shared" si="56"/>
        <v>7150</v>
      </c>
      <c r="O77" s="43"/>
      <c r="P77" s="35">
        <v>5450</v>
      </c>
      <c r="Q77" s="35"/>
      <c r="R77" s="35">
        <f t="shared" si="57"/>
        <v>5450</v>
      </c>
      <c r="S77" s="21"/>
      <c r="T77" s="35">
        <f t="shared" si="60"/>
        <v>6513.333333333333</v>
      </c>
      <c r="U77" s="35"/>
      <c r="V77" s="35">
        <f t="shared" si="61"/>
        <v>6513.333333333333</v>
      </c>
      <c r="W77" s="21"/>
    </row>
    <row r="78" spans="1:23" ht="15.5" x14ac:dyDescent="0.35">
      <c r="A78" s="17"/>
      <c r="B78" s="17"/>
      <c r="C78" s="17"/>
      <c r="D78" s="25"/>
      <c r="E78" s="25"/>
      <c r="F78" s="25"/>
      <c r="G78" s="43"/>
      <c r="H78" s="25"/>
      <c r="I78" s="25"/>
      <c r="J78" s="25"/>
      <c r="K78" s="43"/>
      <c r="L78" s="25"/>
      <c r="M78" s="25"/>
      <c r="N78" s="25"/>
      <c r="O78" s="43"/>
      <c r="P78" s="25"/>
      <c r="Q78" s="25"/>
      <c r="R78" s="25"/>
      <c r="S78" s="21"/>
      <c r="T78" s="25"/>
      <c r="U78" s="25"/>
      <c r="V78" s="25"/>
      <c r="W78" s="21"/>
    </row>
    <row r="79" spans="1:23" ht="15.5" x14ac:dyDescent="0.35">
      <c r="A79" s="17"/>
      <c r="B79" s="22"/>
      <c r="C79" s="18" t="e">
        <f>AVERAGE(C66:C70)</f>
        <v>#DIV/0!</v>
      </c>
      <c r="D79" s="27">
        <f>AVERAGE(D66:D77)</f>
        <v>286.5</v>
      </c>
      <c r="E79" s="27" t="e">
        <f t="shared" ref="E79:F79" si="62">AVERAGE(E66:E77)</f>
        <v>#DIV/0!</v>
      </c>
      <c r="F79" s="27">
        <f t="shared" si="62"/>
        <v>286.5</v>
      </c>
      <c r="G79" s="43"/>
      <c r="H79" s="27">
        <f>AVERAGE(H66:H77)</f>
        <v>2479.8333333333335</v>
      </c>
      <c r="I79" s="27" t="e">
        <f t="shared" ref="I79:J79" si="63">AVERAGE(I66:I77)</f>
        <v>#DIV/0!</v>
      </c>
      <c r="J79" s="27">
        <f t="shared" si="63"/>
        <v>2479.8333333333335</v>
      </c>
      <c r="K79" s="43"/>
      <c r="L79" s="27">
        <f>AVERAGE(L66:L77)</f>
        <v>2731.5833333333335</v>
      </c>
      <c r="M79" s="27" t="e">
        <f t="shared" ref="M79:N79" si="64">AVERAGE(M66:M77)</f>
        <v>#DIV/0!</v>
      </c>
      <c r="N79" s="27">
        <f t="shared" si="64"/>
        <v>2731.5833333333335</v>
      </c>
      <c r="O79" s="43"/>
      <c r="P79" s="27">
        <f>AVERAGE(P66:P77)</f>
        <v>2392.25</v>
      </c>
      <c r="Q79" s="27" t="e">
        <f t="shared" ref="Q79" si="65">AVERAGE(Q66:Q77)</f>
        <v>#DIV/0!</v>
      </c>
      <c r="R79" s="27">
        <f>AVERAGE(R66:R77)</f>
        <v>2392.25</v>
      </c>
      <c r="S79" s="21"/>
      <c r="T79" s="27">
        <f>AVERAGE(T66:T77)</f>
        <v>2534.5555555555552</v>
      </c>
      <c r="U79" s="27" t="e">
        <f t="shared" ref="U79:V79" si="66">AVERAGE(U66:U77)</f>
        <v>#DIV/0!</v>
      </c>
      <c r="V79" s="27">
        <f t="shared" si="66"/>
        <v>2534.5555555555552</v>
      </c>
      <c r="W79" s="21"/>
    </row>
    <row r="80" spans="1:23" ht="15.5" x14ac:dyDescent="0.35">
      <c r="A80" s="18"/>
      <c r="B80" s="23"/>
      <c r="C80" s="18" t="e">
        <f>STDEV(C66:C70)</f>
        <v>#DIV/0!</v>
      </c>
      <c r="D80" s="27">
        <f>STDEV(D66:D77)</f>
        <v>274.98016457390315</v>
      </c>
      <c r="E80" s="27" t="e">
        <f t="shared" ref="E80:F80" si="67">STDEV(E66:E77)</f>
        <v>#DIV/0!</v>
      </c>
      <c r="F80" s="27">
        <f t="shared" si="67"/>
        <v>274.98016457390315</v>
      </c>
      <c r="G80" s="43"/>
      <c r="H80" s="27">
        <f>STDEV(H66:H77)</f>
        <v>1936.2582394135786</v>
      </c>
      <c r="I80" s="27" t="e">
        <f t="shared" ref="I80:J80" si="68">STDEV(I66:I77)</f>
        <v>#DIV/0!</v>
      </c>
      <c r="J80" s="27">
        <f t="shared" si="68"/>
        <v>1936.2582394135786</v>
      </c>
      <c r="K80" s="43"/>
      <c r="L80" s="27">
        <f>STDEV(L66:L77)</f>
        <v>3285.2707224362762</v>
      </c>
      <c r="M80" s="27" t="e">
        <f t="shared" ref="M80:N80" si="69">STDEV(M66:M77)</f>
        <v>#DIV/0!</v>
      </c>
      <c r="N80" s="27">
        <f t="shared" si="69"/>
        <v>3285.2707224362762</v>
      </c>
      <c r="O80" s="43"/>
      <c r="P80" s="27">
        <f>STDEV(P66:P77)</f>
        <v>1718.0217018948915</v>
      </c>
      <c r="Q80" s="27" t="e">
        <f t="shared" ref="Q80:R80" si="70">STDEV(Q66:Q77)</f>
        <v>#DIV/0!</v>
      </c>
      <c r="R80" s="27">
        <f t="shared" si="70"/>
        <v>1718.0217018948915</v>
      </c>
      <c r="S80" s="21"/>
      <c r="T80" s="27">
        <f>STDEV(T66:T77)</f>
        <v>2244.3073725520712</v>
      </c>
      <c r="U80" s="27" t="e">
        <f t="shared" ref="U80" si="71">STDEV(U66:U77)</f>
        <v>#DIV/0!</v>
      </c>
      <c r="V80" s="27">
        <f>STDEV(V66:V77)</f>
        <v>2244.3073725520712</v>
      </c>
      <c r="W80" s="21"/>
    </row>
    <row r="81" spans="1:23" ht="15.5" x14ac:dyDescent="0.35">
      <c r="A81" s="17"/>
      <c r="B81" s="17"/>
      <c r="C81" s="17"/>
      <c r="D81" s="18"/>
      <c r="E81" s="18"/>
      <c r="F81" s="18"/>
      <c r="G81" s="21"/>
      <c r="H81" s="18"/>
      <c r="I81" s="18"/>
      <c r="J81" s="18"/>
      <c r="K81" s="21"/>
      <c r="L81" s="18"/>
      <c r="M81" s="18"/>
      <c r="N81" s="18"/>
      <c r="O81" s="21"/>
      <c r="P81" s="18"/>
      <c r="Q81" s="18"/>
      <c r="R81" s="18"/>
      <c r="S81" s="21"/>
      <c r="T81" s="18"/>
      <c r="U81" s="18"/>
      <c r="V81" s="18"/>
      <c r="W81" s="21"/>
    </row>
    <row r="82" spans="1:23" x14ac:dyDescent="0.35">
      <c r="C82" s="32"/>
      <c r="D82" s="32"/>
      <c r="E82" s="32"/>
      <c r="F82" s="31"/>
      <c r="G82" s="32"/>
      <c r="H82" s="32"/>
      <c r="I82" s="32"/>
      <c r="J82" s="31"/>
      <c r="K82" s="32"/>
      <c r="L82" s="32"/>
      <c r="M82" s="32"/>
      <c r="N82" s="31"/>
      <c r="O82" s="32"/>
      <c r="P82" s="32"/>
      <c r="Q82" s="32"/>
      <c r="R82" s="31"/>
      <c r="T82" s="32"/>
      <c r="U82" s="32"/>
      <c r="V82" s="31"/>
    </row>
    <row r="83" spans="1:23" x14ac:dyDescent="0.35">
      <c r="C83" s="32"/>
      <c r="D83" s="32"/>
      <c r="E83" s="32"/>
      <c r="F83" s="31"/>
      <c r="G83" s="32"/>
      <c r="H83" s="32"/>
      <c r="I83" s="32"/>
      <c r="J83" s="31"/>
      <c r="K83" s="32"/>
      <c r="L83" s="32"/>
      <c r="M83" s="32"/>
      <c r="N83" s="31"/>
      <c r="O83" s="32"/>
      <c r="P83" s="32"/>
      <c r="Q83" s="32"/>
      <c r="R83" s="31"/>
      <c r="T83" s="32"/>
      <c r="U83" s="32"/>
      <c r="V83" s="31"/>
    </row>
    <row r="84" spans="1:23" x14ac:dyDescent="0.35">
      <c r="C84" s="32"/>
      <c r="D84" s="32"/>
      <c r="E84" s="32"/>
      <c r="F84" s="31"/>
      <c r="G84" s="32"/>
      <c r="H84" s="32"/>
      <c r="I84" s="32"/>
      <c r="J84" s="31"/>
      <c r="K84" s="32"/>
      <c r="L84" s="32"/>
      <c r="M84" s="32"/>
      <c r="N84" s="31"/>
      <c r="O84" s="32"/>
      <c r="P84" s="32"/>
      <c r="Q84" s="32"/>
      <c r="R84" s="31"/>
      <c r="T84" s="32"/>
      <c r="U84" s="32"/>
      <c r="V84" s="31"/>
    </row>
    <row r="85" spans="1:23" x14ac:dyDescent="0.35">
      <c r="C85" s="32"/>
      <c r="D85" s="32"/>
      <c r="E85" s="32"/>
      <c r="F85" s="31"/>
      <c r="G85" s="32"/>
      <c r="H85" s="32"/>
      <c r="I85" s="32"/>
      <c r="J85" s="31"/>
      <c r="K85" s="32"/>
      <c r="L85" s="32"/>
      <c r="M85" s="32"/>
      <c r="N85" s="31"/>
      <c r="O85" s="32"/>
      <c r="P85" s="32"/>
      <c r="Q85" s="32"/>
      <c r="R85" s="31"/>
      <c r="T85" s="32"/>
      <c r="U85" s="32"/>
      <c r="V85" s="31"/>
    </row>
    <row r="86" spans="1:23" x14ac:dyDescent="0.35">
      <c r="C86" s="32"/>
      <c r="D86" s="32"/>
      <c r="E86" s="32"/>
      <c r="F86" s="31"/>
      <c r="G86" s="32"/>
      <c r="H86" s="32"/>
      <c r="I86" s="32"/>
      <c r="J86" s="31"/>
      <c r="K86" s="32"/>
      <c r="L86" s="32"/>
      <c r="M86" s="32"/>
      <c r="N86" s="31"/>
      <c r="O86" s="32"/>
      <c r="P86" s="32"/>
      <c r="Q86" s="32"/>
      <c r="R86" s="31"/>
      <c r="T86" s="32"/>
      <c r="U86" s="32"/>
      <c r="V86" s="31"/>
    </row>
    <row r="87" spans="1:23" x14ac:dyDescent="0.35">
      <c r="C87" s="32"/>
      <c r="D87" s="32"/>
      <c r="E87" s="32"/>
      <c r="F87" s="31"/>
      <c r="G87" s="32"/>
      <c r="H87" s="32"/>
      <c r="I87" s="32"/>
      <c r="J87" s="31"/>
      <c r="K87" s="32"/>
      <c r="L87" s="32"/>
      <c r="M87" s="32"/>
      <c r="N87" s="31"/>
      <c r="O87" s="32"/>
      <c r="P87" s="32"/>
      <c r="Q87" s="32"/>
      <c r="R87" s="31"/>
      <c r="T87" s="32"/>
      <c r="U87" s="32"/>
      <c r="V87" s="31"/>
    </row>
    <row r="88" spans="1:23" x14ac:dyDescent="0.35">
      <c r="C88" s="32"/>
      <c r="D88" s="32"/>
      <c r="E88" s="32"/>
      <c r="F88" s="31"/>
      <c r="G88" s="32"/>
      <c r="H88" s="32"/>
      <c r="I88" s="32"/>
      <c r="J88" s="31"/>
      <c r="K88" s="32"/>
      <c r="L88" s="32"/>
      <c r="M88" s="32"/>
      <c r="N88" s="31"/>
      <c r="O88" s="32"/>
      <c r="P88" s="32"/>
      <c r="Q88" s="32"/>
      <c r="R88" s="31"/>
      <c r="T88" s="32"/>
      <c r="U88" s="32"/>
      <c r="V88" s="31"/>
    </row>
    <row r="89" spans="1:23" x14ac:dyDescent="0.35">
      <c r="C89" s="32"/>
      <c r="D89" s="32"/>
      <c r="E89" s="32"/>
      <c r="F89" s="31"/>
      <c r="G89" s="32"/>
      <c r="H89" s="32"/>
      <c r="I89" s="32"/>
      <c r="J89" s="31"/>
      <c r="K89" s="32"/>
      <c r="L89" s="32"/>
      <c r="M89" s="32"/>
      <c r="N89" s="31"/>
      <c r="O89" s="32"/>
      <c r="P89" s="32"/>
      <c r="Q89" s="32"/>
      <c r="R89" s="31"/>
      <c r="T89" s="32"/>
      <c r="U89" s="32"/>
      <c r="V89" s="31"/>
    </row>
    <row r="90" spans="1:23" x14ac:dyDescent="0.35">
      <c r="C90" s="32"/>
      <c r="D90" s="32"/>
      <c r="E90" s="32"/>
      <c r="F90" s="31"/>
      <c r="G90" s="32"/>
      <c r="H90" s="32"/>
      <c r="I90" s="32"/>
      <c r="J90" s="31"/>
      <c r="K90" s="32"/>
      <c r="L90" s="32"/>
      <c r="M90" s="32"/>
      <c r="N90" s="31"/>
      <c r="O90" s="32"/>
      <c r="P90" s="32"/>
      <c r="Q90" s="32"/>
      <c r="R90" s="31"/>
      <c r="T90" s="32"/>
      <c r="U90" s="32"/>
      <c r="V90" s="31"/>
    </row>
    <row r="91" spans="1:23" x14ac:dyDescent="0.35">
      <c r="C91" s="32"/>
      <c r="D91" s="32"/>
      <c r="E91" s="32"/>
      <c r="F91" s="31"/>
      <c r="G91" s="32"/>
      <c r="H91" s="32"/>
      <c r="I91" s="32"/>
      <c r="J91" s="31"/>
      <c r="K91" s="32"/>
      <c r="L91" s="32"/>
      <c r="M91" s="32"/>
      <c r="N91" s="31"/>
      <c r="O91" s="32"/>
      <c r="P91" s="32"/>
      <c r="Q91" s="32"/>
      <c r="R91" s="31"/>
      <c r="T91" s="32"/>
      <c r="U91" s="32"/>
      <c r="V91" s="31"/>
    </row>
  </sheetData>
  <mergeCells count="40">
    <mergeCell ref="T2:V2"/>
    <mergeCell ref="D2:F2"/>
    <mergeCell ref="H2:J2"/>
    <mergeCell ref="L2:N2"/>
    <mergeCell ref="P2:R2"/>
    <mergeCell ref="D22:F22"/>
    <mergeCell ref="H22:J22"/>
    <mergeCell ref="L22:N22"/>
    <mergeCell ref="P22:R22"/>
    <mergeCell ref="D3:F3"/>
    <mergeCell ref="H3:J3"/>
    <mergeCell ref="L3:N3"/>
    <mergeCell ref="P3:R3"/>
    <mergeCell ref="D42:F42"/>
    <mergeCell ref="H42:J42"/>
    <mergeCell ref="L42:N42"/>
    <mergeCell ref="P42:R42"/>
    <mergeCell ref="D23:F23"/>
    <mergeCell ref="H23:J23"/>
    <mergeCell ref="L23:N23"/>
    <mergeCell ref="P23:R23"/>
    <mergeCell ref="D43:F43"/>
    <mergeCell ref="H43:J43"/>
    <mergeCell ref="L43:N43"/>
    <mergeCell ref="P43:R43"/>
    <mergeCell ref="D63:F63"/>
    <mergeCell ref="H63:J63"/>
    <mergeCell ref="L63:N63"/>
    <mergeCell ref="P63:R63"/>
    <mergeCell ref="D62:F62"/>
    <mergeCell ref="H62:J62"/>
    <mergeCell ref="L62:N62"/>
    <mergeCell ref="P62:R62"/>
    <mergeCell ref="T43:V43"/>
    <mergeCell ref="T62:V62"/>
    <mergeCell ref="T63:V63"/>
    <mergeCell ref="T3:V3"/>
    <mergeCell ref="T22:V22"/>
    <mergeCell ref="T23:V23"/>
    <mergeCell ref="T42:V42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5E2D3-037E-4CD4-AF69-E9965DD5F7D9}">
  <dimension ref="A1:V138"/>
  <sheetViews>
    <sheetView zoomScale="50" zoomScaleNormal="50" workbookViewId="0">
      <selection activeCell="F9" sqref="F9"/>
    </sheetView>
  </sheetViews>
  <sheetFormatPr defaultRowHeight="14.5" x14ac:dyDescent="0.35"/>
  <cols>
    <col min="1" max="1" width="4.54296875" customWidth="1"/>
    <col min="2" max="2" width="24.1796875" customWidth="1"/>
    <col min="3" max="3" width="5.1796875" customWidth="1"/>
    <col min="6" max="6" width="11.54296875" customWidth="1"/>
    <col min="7" max="7" width="3.26953125" customWidth="1"/>
    <col min="10" max="10" width="12.54296875" customWidth="1"/>
    <col min="11" max="11" width="4.453125" customWidth="1"/>
    <col min="14" max="14" width="12.7265625" customWidth="1"/>
    <col min="15" max="15" width="4.453125" customWidth="1"/>
    <col min="18" max="18" width="12.81640625" customWidth="1"/>
    <col min="19" max="19" width="4.453125" customWidth="1"/>
    <col min="21" max="21" width="14.7265625" customWidth="1"/>
    <col min="22" max="22" width="4.453125" customWidth="1"/>
  </cols>
  <sheetData>
    <row r="1" spans="1:22" ht="15.5" x14ac:dyDescent="0.35">
      <c r="A1" s="17"/>
      <c r="B1" s="17"/>
      <c r="C1" s="17"/>
      <c r="D1" s="18"/>
      <c r="E1" s="18"/>
      <c r="F1" s="18"/>
      <c r="G1" s="21"/>
      <c r="H1" s="18"/>
      <c r="I1" s="18"/>
      <c r="J1" s="18"/>
      <c r="K1" s="21"/>
      <c r="L1" s="18"/>
      <c r="M1" s="18"/>
      <c r="N1" s="18"/>
      <c r="O1" s="21"/>
      <c r="P1" s="18"/>
      <c r="Q1" s="18"/>
      <c r="R1" s="18"/>
      <c r="S1" s="21"/>
      <c r="T1" s="18"/>
      <c r="U1" s="18"/>
      <c r="V1" s="21"/>
    </row>
    <row r="2" spans="1:22" ht="15.5" x14ac:dyDescent="0.35">
      <c r="A2" s="17"/>
      <c r="B2" s="19" t="s">
        <v>13</v>
      </c>
      <c r="C2" s="17"/>
      <c r="D2" s="119" t="s">
        <v>50</v>
      </c>
      <c r="E2" s="119"/>
      <c r="F2" s="119"/>
      <c r="G2" s="21"/>
      <c r="H2" s="119" t="s">
        <v>50</v>
      </c>
      <c r="I2" s="119"/>
      <c r="J2" s="119"/>
      <c r="K2" s="21"/>
      <c r="L2" s="119" t="s">
        <v>50</v>
      </c>
      <c r="M2" s="119"/>
      <c r="N2" s="119"/>
      <c r="O2" s="21"/>
      <c r="P2" s="119" t="s">
        <v>50</v>
      </c>
      <c r="Q2" s="119"/>
      <c r="R2" s="119"/>
      <c r="S2" s="21"/>
      <c r="T2" s="119" t="s">
        <v>19</v>
      </c>
      <c r="U2" s="119"/>
      <c r="V2" s="21"/>
    </row>
    <row r="3" spans="1:22" ht="15.5" x14ac:dyDescent="0.35">
      <c r="A3" s="17"/>
      <c r="B3" s="20"/>
      <c r="C3" s="17"/>
      <c r="D3" s="118" t="s">
        <v>15</v>
      </c>
      <c r="E3" s="118"/>
      <c r="F3" s="118"/>
      <c r="G3" s="21"/>
      <c r="H3" s="118" t="s">
        <v>16</v>
      </c>
      <c r="I3" s="118"/>
      <c r="J3" s="118"/>
      <c r="K3" s="21"/>
      <c r="L3" s="118" t="s">
        <v>17</v>
      </c>
      <c r="M3" s="118"/>
      <c r="N3" s="118"/>
      <c r="O3" s="21"/>
      <c r="P3" s="118" t="s">
        <v>18</v>
      </c>
      <c r="Q3" s="118"/>
      <c r="R3" s="118"/>
      <c r="S3" s="21"/>
      <c r="T3" s="118" t="s">
        <v>65</v>
      </c>
      <c r="U3" s="118"/>
      <c r="V3" s="21"/>
    </row>
    <row r="4" spans="1:22" ht="15.5" x14ac:dyDescent="0.35">
      <c r="A4" s="17"/>
      <c r="B4" s="17"/>
      <c r="C4" s="17"/>
      <c r="D4" s="35" t="s">
        <v>62</v>
      </c>
      <c r="E4" s="35"/>
      <c r="F4" s="40" t="s">
        <v>66</v>
      </c>
      <c r="G4" s="21"/>
      <c r="H4" s="35" t="s">
        <v>62</v>
      </c>
      <c r="I4" s="35"/>
      <c r="J4" s="40" t="s">
        <v>66</v>
      </c>
      <c r="K4" s="21"/>
      <c r="L4" s="35" t="s">
        <v>62</v>
      </c>
      <c r="M4" s="35"/>
      <c r="N4" s="40" t="s">
        <v>66</v>
      </c>
      <c r="O4" s="21"/>
      <c r="P4" s="35" t="s">
        <v>62</v>
      </c>
      <c r="Q4" s="35"/>
      <c r="R4" s="40" t="s">
        <v>66</v>
      </c>
      <c r="S4" s="21"/>
      <c r="T4" s="35"/>
      <c r="U4" s="40" t="s">
        <v>66</v>
      </c>
      <c r="V4" s="21"/>
    </row>
    <row r="5" spans="1:22" ht="15.5" x14ac:dyDescent="0.35">
      <c r="A5" s="17"/>
      <c r="B5" s="17"/>
      <c r="C5" s="17"/>
      <c r="D5" s="18"/>
      <c r="E5" s="18"/>
      <c r="F5" s="18"/>
      <c r="G5" s="21"/>
      <c r="H5" s="18"/>
      <c r="I5" s="18"/>
      <c r="J5" s="18"/>
      <c r="K5" s="21"/>
      <c r="L5" s="18"/>
      <c r="M5" s="18"/>
      <c r="N5" s="18"/>
      <c r="O5" s="21"/>
      <c r="P5" s="18"/>
      <c r="Q5" s="18"/>
      <c r="R5" s="18"/>
      <c r="S5" s="21"/>
      <c r="T5" s="18"/>
      <c r="U5" s="18"/>
      <c r="V5" s="21"/>
    </row>
    <row r="6" spans="1:22" ht="15.5" x14ac:dyDescent="0.35">
      <c r="A6" s="17"/>
      <c r="B6" s="28">
        <v>1</v>
      </c>
      <c r="C6" s="17"/>
      <c r="D6" s="35">
        <v>112</v>
      </c>
      <c r="E6" s="35"/>
      <c r="F6" s="35">
        <f>(AVERAGE(D6:E6)/1000)*'Salivary Flow Rate'!L7</f>
        <v>32.337200000000017</v>
      </c>
      <c r="G6" s="43"/>
      <c r="H6" s="35">
        <v>40</v>
      </c>
      <c r="I6" s="35"/>
      <c r="J6" s="35">
        <f>(AVERAGE(H6:I6)/1000)*'Salivary Flow Rate'!U7</f>
        <v>11.245000000000003</v>
      </c>
      <c r="K6" s="43"/>
      <c r="L6" s="35">
        <v>32</v>
      </c>
      <c r="M6" s="35"/>
      <c r="N6" s="35">
        <f>(AVERAGE(L6:M6)/1000)*'Salivary Flow Rate'!AD7</f>
        <v>8.7416000000000054</v>
      </c>
      <c r="O6" s="43"/>
      <c r="P6" s="35">
        <v>4.5</v>
      </c>
      <c r="Q6" s="35"/>
      <c r="R6" s="35">
        <f>(AVERAGE(P6:Q6)/1000)*'Salivary Flow Rate'!AM7</f>
        <v>1.4166000000000007</v>
      </c>
      <c r="S6" s="21"/>
      <c r="T6" s="35"/>
      <c r="U6" s="35">
        <f>(AVERAGE(H6,L6,P6)/1000)*'Salivary Flow Rate'!AO7</f>
        <v>7.3873500000000023</v>
      </c>
      <c r="V6" s="21"/>
    </row>
    <row r="7" spans="1:22" ht="15.5" x14ac:dyDescent="0.35">
      <c r="A7" s="17"/>
      <c r="B7" s="28">
        <v>2</v>
      </c>
      <c r="C7" s="17"/>
      <c r="D7" s="35">
        <v>136</v>
      </c>
      <c r="E7" s="35"/>
      <c r="F7" s="35">
        <f>(AVERAGE(D7:E7)/1000)*'Salivary Flow Rate'!L8</f>
        <v>77.945000000000022</v>
      </c>
      <c r="G7" s="43"/>
      <c r="H7" s="35">
        <v>144</v>
      </c>
      <c r="I7" s="35"/>
      <c r="J7" s="35">
        <f>(AVERAGE(H7:I7)/1000)*'Salivary Flow Rate'!U8</f>
        <v>61.527599999999978</v>
      </c>
      <c r="K7" s="43"/>
      <c r="L7" s="35">
        <v>115</v>
      </c>
      <c r="M7" s="35"/>
      <c r="N7" s="35">
        <f>(AVERAGE(L7:M7)/1000)*'Salivary Flow Rate'!AD8</f>
        <v>46.876875000000013</v>
      </c>
      <c r="O7" s="43"/>
      <c r="P7" s="35">
        <v>153</v>
      </c>
      <c r="Q7" s="35"/>
      <c r="R7" s="35">
        <f>(AVERAGE(P7:Q7)/1000)*'Salivary Flow Rate'!AM8</f>
        <v>62.890650000000029</v>
      </c>
      <c r="S7" s="21"/>
      <c r="T7" s="35"/>
      <c r="U7" s="35">
        <f>(AVERAGE(H7,L7,P7)/1000)*'Salivary Flow Rate'!AO8</f>
        <v>57.036822222222241</v>
      </c>
      <c r="V7" s="21"/>
    </row>
    <row r="8" spans="1:22" ht="15.5" x14ac:dyDescent="0.35">
      <c r="A8" s="17"/>
      <c r="B8" s="28">
        <v>3</v>
      </c>
      <c r="C8" s="17"/>
      <c r="D8" s="35">
        <v>98</v>
      </c>
      <c r="E8" s="35"/>
      <c r="F8" s="35">
        <f>(AVERAGE(D8:E8)/1000)*'Salivary Flow Rate'!L9</f>
        <v>70.307649999999981</v>
      </c>
      <c r="G8" s="43"/>
      <c r="H8" s="35">
        <v>63</v>
      </c>
      <c r="I8" s="35"/>
      <c r="J8" s="35">
        <f>(AVERAGE(H8:I8)/1000)*'Salivary Flow Rate'!U9</f>
        <v>40.297950000000007</v>
      </c>
      <c r="K8" s="43"/>
      <c r="L8" s="35">
        <v>66</v>
      </c>
      <c r="M8" s="35"/>
      <c r="N8" s="35">
        <f>(AVERAGE(L8:M8)/1000)*'Salivary Flow Rate'!AD9</f>
        <v>53.126700000000007</v>
      </c>
      <c r="O8" s="43"/>
      <c r="P8" s="35">
        <v>46</v>
      </c>
      <c r="Q8" s="35"/>
      <c r="R8" s="35">
        <f>(AVERAGE(P8:Q8)/1000)*'Salivary Flow Rate'!AM9</f>
        <v>36.847150000000006</v>
      </c>
      <c r="S8" s="21"/>
      <c r="T8" s="35"/>
      <c r="U8" s="35">
        <f>(AVERAGE(H8,L8,P8)/1000)*'Salivary Flow Rate'!AO9</f>
        <v>43.664930555555557</v>
      </c>
      <c r="V8" s="21"/>
    </row>
    <row r="9" spans="1:22" ht="15.5" x14ac:dyDescent="0.35">
      <c r="A9" s="17"/>
      <c r="B9" s="28">
        <v>4</v>
      </c>
      <c r="C9" s="17"/>
      <c r="D9" s="35">
        <v>182</v>
      </c>
      <c r="E9" s="35"/>
      <c r="F9" s="35">
        <f>(AVERAGE(D9:E9)/1000)*'Salivary Flow Rate'!L10</f>
        <v>61.060999999999979</v>
      </c>
      <c r="G9" s="43"/>
      <c r="H9" s="35">
        <v>124</v>
      </c>
      <c r="I9" s="35"/>
      <c r="J9" s="35">
        <f>(AVERAGE(H9:I9)/1000)*'Salivary Flow Rate'!U10</f>
        <v>54.448399999999999</v>
      </c>
      <c r="K9" s="43"/>
      <c r="L9" s="35">
        <v>152</v>
      </c>
      <c r="M9" s="35"/>
      <c r="N9" s="35">
        <f>(AVERAGE(L9:M9)/1000)*'Salivary Flow Rate'!AD10</f>
        <v>76.235599999999991</v>
      </c>
      <c r="O9" s="43"/>
      <c r="P9" s="35">
        <v>219</v>
      </c>
      <c r="Q9" s="35"/>
      <c r="R9" s="35">
        <f>(AVERAGE(P9:Q9)/1000)*'Salivary Flow Rate'!AM10</f>
        <v>104.64915000000002</v>
      </c>
      <c r="S9" s="21"/>
      <c r="T9" s="35"/>
      <c r="U9" s="35">
        <f>(AVERAGE(H9,L9,P9)/1000)*'Salivary Flow Rate'!AO10</f>
        <v>78.017499999999998</v>
      </c>
      <c r="V9" s="21"/>
    </row>
    <row r="10" spans="1:22" ht="15.5" x14ac:dyDescent="0.35">
      <c r="A10" s="17"/>
      <c r="B10" s="28">
        <v>5</v>
      </c>
      <c r="C10" s="17"/>
      <c r="D10" s="35">
        <v>239</v>
      </c>
      <c r="E10" s="35"/>
      <c r="F10" s="35">
        <f>(AVERAGE(D10:E10)/1000)*'Salivary Flow Rate'!L11</f>
        <v>158.24189999999996</v>
      </c>
      <c r="G10" s="43"/>
      <c r="H10" s="35">
        <v>132</v>
      </c>
      <c r="I10" s="35"/>
      <c r="J10" s="35">
        <f>(AVERAGE(H10:I10)/1000)*'Salivary Flow Rate'!U11</f>
        <v>93.508799999999979</v>
      </c>
      <c r="K10" s="43"/>
      <c r="L10" s="35">
        <v>153</v>
      </c>
      <c r="M10" s="35"/>
      <c r="N10" s="35">
        <f>(AVERAGE(L10:M10)/1000)*'Salivary Flow Rate'!AD11</f>
        <v>85.852124999999987</v>
      </c>
      <c r="O10" s="43"/>
      <c r="P10" s="35">
        <v>203</v>
      </c>
      <c r="Q10" s="35"/>
      <c r="R10" s="35">
        <f>(AVERAGE(P10:Q10)/1000)*'Salivary Flow Rate'!AM11</f>
        <v>165.084675</v>
      </c>
      <c r="S10" s="21"/>
      <c r="T10" s="35"/>
      <c r="U10" s="35">
        <f>(AVERAGE(H10,L10,P10)/1000)*'Salivary Flow Rate'!AO11</f>
        <v>112.9313333333333</v>
      </c>
      <c r="V10" s="21"/>
    </row>
    <row r="11" spans="1:22" ht="15.5" x14ac:dyDescent="0.35">
      <c r="A11" s="17"/>
      <c r="B11" s="28">
        <v>7</v>
      </c>
      <c r="C11" s="17"/>
      <c r="D11" s="35">
        <v>122</v>
      </c>
      <c r="E11" s="35"/>
      <c r="F11" s="35">
        <f>(AVERAGE(D11:E11)/1000)*'Salivary Flow Rate'!L12</f>
        <v>41.595900000000007</v>
      </c>
      <c r="G11" s="43"/>
      <c r="H11" s="35">
        <v>118.00000000000001</v>
      </c>
      <c r="I11" s="35"/>
      <c r="J11" s="35">
        <f>(AVERAGE(H11:I11)/1000)*'Salivary Flow Rate'!U12</f>
        <v>57.982249999999993</v>
      </c>
      <c r="K11" s="43"/>
      <c r="L11" s="35">
        <v>123</v>
      </c>
      <c r="M11" s="35"/>
      <c r="N11" s="35">
        <f>(AVERAGE(L11:M11)/1000)*'Salivary Flow Rate'!AD12</f>
        <v>90.115949999999998</v>
      </c>
      <c r="O11" s="43"/>
      <c r="P11" s="35">
        <v>107</v>
      </c>
      <c r="Q11" s="35"/>
      <c r="R11" s="35">
        <f>(AVERAGE(P11:Q11)/1000)*'Salivary Flow Rate'!AM12</f>
        <v>84.947299999999984</v>
      </c>
      <c r="S11" s="21"/>
      <c r="T11" s="35"/>
      <c r="U11" s="35">
        <f>(AVERAGE(H11,L11,P11)/1000)*'Salivary Flow Rate'!AO12</f>
        <v>78.026433333333316</v>
      </c>
      <c r="V11" s="21"/>
    </row>
    <row r="12" spans="1:22" ht="15.5" x14ac:dyDescent="0.35">
      <c r="A12" s="17"/>
      <c r="B12" s="28">
        <v>8</v>
      </c>
      <c r="C12" s="17"/>
      <c r="D12" s="35">
        <v>474</v>
      </c>
      <c r="E12" s="35"/>
      <c r="F12" s="35">
        <f>(AVERAGE(D12:E12)/1000)*'Salivary Flow Rate'!L13</f>
        <v>202.31504999999999</v>
      </c>
      <c r="G12" s="43"/>
      <c r="H12" s="35">
        <v>134</v>
      </c>
      <c r="I12" s="35"/>
      <c r="J12" s="35">
        <f>(AVERAGE(H12:I12)/1000)*'Salivary Flow Rate'!U13</f>
        <v>75.710000000000008</v>
      </c>
      <c r="K12" s="43"/>
      <c r="L12" s="35">
        <v>225</v>
      </c>
      <c r="M12" s="35"/>
      <c r="N12" s="35">
        <f>(AVERAGE(L12:M12)/1000)*'Salivary Flow Rate'!AD13</f>
        <v>121.87125</v>
      </c>
      <c r="O12" s="43"/>
      <c r="P12" s="35">
        <v>257</v>
      </c>
      <c r="Q12" s="35"/>
      <c r="R12" s="35">
        <f>(AVERAGE(P12:Q12)/1000)*'Salivary Flow Rate'!AM13</f>
        <v>157.521725</v>
      </c>
      <c r="S12" s="21"/>
      <c r="T12" s="35"/>
      <c r="U12" s="35">
        <f>(AVERAGE(H12,L12,P12)/1000)*'Salivary Flow Rate'!AO13</f>
        <v>117.69535555555557</v>
      </c>
      <c r="V12" s="21"/>
    </row>
    <row r="13" spans="1:22" ht="15.5" x14ac:dyDescent="0.35">
      <c r="A13" s="17"/>
      <c r="B13" s="28">
        <v>9</v>
      </c>
      <c r="C13" s="17"/>
      <c r="D13" s="35">
        <v>231</v>
      </c>
      <c r="E13" s="35"/>
      <c r="F13" s="35">
        <f>(AVERAGE(D13:E13)/1000)*'Salivary Flow Rate'!L14</f>
        <v>150.12689999999998</v>
      </c>
      <c r="G13" s="43"/>
      <c r="H13" s="35">
        <v>200.99999999999997</v>
      </c>
      <c r="I13" s="35"/>
      <c r="J13" s="35">
        <f>(AVERAGE(H13:I13)/1000)*'Salivary Flow Rate'!U14</f>
        <v>105.03255</v>
      </c>
      <c r="K13" s="43"/>
      <c r="L13" s="35">
        <v>229.99999999999997</v>
      </c>
      <c r="M13" s="35"/>
      <c r="N13" s="35">
        <f>(AVERAGE(L13:M13)/1000)*'Salivary Flow Rate'!AD14</f>
        <v>147.53350000000006</v>
      </c>
      <c r="O13" s="43"/>
      <c r="P13" s="35">
        <v>131</v>
      </c>
      <c r="Q13" s="35"/>
      <c r="R13" s="35">
        <f>(AVERAGE(P13:Q13)/1000)*'Salivary Flow Rate'!AM14</f>
        <v>84.295225000000002</v>
      </c>
      <c r="S13" s="21"/>
      <c r="T13" s="35"/>
      <c r="U13" s="35">
        <f>(AVERAGE(H13,L13,P13)/1000)*'Salivary Flow Rate'!AO14</f>
        <v>112.86677222222225</v>
      </c>
      <c r="V13" s="21"/>
    </row>
    <row r="14" spans="1:22" ht="15.5" x14ac:dyDescent="0.35">
      <c r="A14" s="17"/>
      <c r="B14" s="28">
        <v>11</v>
      </c>
      <c r="C14" s="17"/>
      <c r="D14" s="35">
        <v>237</v>
      </c>
      <c r="E14" s="35"/>
      <c r="F14" s="35">
        <f>(AVERAGE(D14:E14)/1000)*'Salivary Flow Rate'!L15</f>
        <v>231.99337500000004</v>
      </c>
      <c r="G14" s="43"/>
      <c r="H14" s="35">
        <v>353</v>
      </c>
      <c r="I14" s="35"/>
      <c r="J14" s="35">
        <f>(AVERAGE(H14:I14)/1000)*'Salivary Flow Rate'!U15</f>
        <v>402.05817499999995</v>
      </c>
      <c r="K14" s="43"/>
      <c r="L14" s="35">
        <v>345</v>
      </c>
      <c r="M14" s="35"/>
      <c r="N14" s="35">
        <f>(AVERAGE(L14:M14)/1000)*'Salivary Flow Rate'!AD15</f>
        <v>354.59962499999989</v>
      </c>
      <c r="O14" s="43"/>
      <c r="P14" s="35">
        <v>310</v>
      </c>
      <c r="Q14" s="35"/>
      <c r="R14" s="35">
        <f>(AVERAGE(P14:Q14)/1000)*'Salivary Flow Rate'!AM15</f>
        <v>284.37075000000004</v>
      </c>
      <c r="S14" s="21"/>
      <c r="T14" s="35"/>
      <c r="U14" s="35">
        <f>(AVERAGE(H14,L14,P14)/1000)*'Salivary Flow Rate'!AO15</f>
        <v>345.42200000000003</v>
      </c>
      <c r="V14" s="21"/>
    </row>
    <row r="15" spans="1:22" ht="15.5" x14ac:dyDescent="0.35">
      <c r="A15" s="17"/>
      <c r="B15" s="28">
        <v>12</v>
      </c>
      <c r="C15" s="17"/>
      <c r="D15" s="35">
        <v>245.00000000000003</v>
      </c>
      <c r="E15" s="35"/>
      <c r="F15" s="35">
        <f>(AVERAGE(D15:E15)/1000)*'Salivary Flow Rate'!L16</f>
        <v>151.07925000000003</v>
      </c>
      <c r="G15" s="43"/>
      <c r="H15" s="35">
        <v>129</v>
      </c>
      <c r="I15" s="35"/>
      <c r="J15" s="35">
        <f>(AVERAGE(H15:I15)/1000)*'Salivary Flow Rate'!U16</f>
        <v>63.23579999999999</v>
      </c>
      <c r="K15" s="43"/>
      <c r="L15" s="35">
        <v>183</v>
      </c>
      <c r="M15" s="35"/>
      <c r="N15" s="35">
        <f>(AVERAGE(L15:M15)/1000)*'Salivary Flow Rate'!AD16</f>
        <v>122.31720000000001</v>
      </c>
      <c r="O15" s="43"/>
      <c r="P15" s="35">
        <v>120</v>
      </c>
      <c r="Q15" s="35"/>
      <c r="R15" s="35">
        <f>(AVERAGE(P15:Q15)/1000)*'Salivary Flow Rate'!AM16</f>
        <v>77.073000000000008</v>
      </c>
      <c r="S15" s="21"/>
      <c r="T15" s="35"/>
      <c r="U15" s="35">
        <f>(AVERAGE(H15,L15,P15)/1000)*'Salivary Flow Rate'!AO16</f>
        <v>86.441999999999993</v>
      </c>
      <c r="V15" s="21"/>
    </row>
    <row r="16" spans="1:22" ht="15.5" x14ac:dyDescent="0.35">
      <c r="A16" s="17"/>
      <c r="B16" s="28">
        <v>13</v>
      </c>
      <c r="C16" s="17"/>
      <c r="D16" s="35">
        <v>566</v>
      </c>
      <c r="E16" s="35"/>
      <c r="F16" s="35">
        <f>(AVERAGE(D16:E16)/1000)*'Salivary Flow Rate'!L17</f>
        <v>249.77579999999989</v>
      </c>
      <c r="G16" s="43"/>
      <c r="H16" s="35">
        <v>501.99999999999994</v>
      </c>
      <c r="I16" s="35"/>
      <c r="J16" s="35">
        <f>(AVERAGE(H16:I16)/1000)*'Salivary Flow Rate'!U17</f>
        <v>221.89654999999988</v>
      </c>
      <c r="K16" s="43"/>
      <c r="L16" s="35">
        <v>379</v>
      </c>
      <c r="M16" s="35"/>
      <c r="N16" s="35">
        <f>(AVERAGE(L16:M16)/1000)*'Salivary Flow Rate'!AD17</f>
        <v>123.26974999999993</v>
      </c>
      <c r="O16" s="43"/>
      <c r="P16" s="35">
        <v>482</v>
      </c>
      <c r="Q16" s="35"/>
      <c r="R16" s="35">
        <f>(AVERAGE(P16:Q16)/1000)*'Salivary Flow Rate'!AM17</f>
        <v>158.1683000000001</v>
      </c>
      <c r="S16" s="21"/>
      <c r="T16" s="35"/>
      <c r="U16" s="35">
        <f>(AVERAGE(H16,L16,P16)/1000)*'Salivary Flow Rate'!AO17</f>
        <v>165.89603055555551</v>
      </c>
      <c r="V16" s="21"/>
    </row>
    <row r="17" spans="1:22" ht="15.5" x14ac:dyDescent="0.35">
      <c r="A17" s="17"/>
      <c r="B17" s="28">
        <v>14</v>
      </c>
      <c r="C17" s="17"/>
      <c r="D17" s="35">
        <v>912.99999999999989</v>
      </c>
      <c r="E17" s="35"/>
      <c r="F17" s="35">
        <f>(AVERAGE(D17:E17)/1000)*'Salivary Flow Rate'!L18</f>
        <v>581.03319999999985</v>
      </c>
      <c r="G17" s="43"/>
      <c r="H17" s="35">
        <v>434</v>
      </c>
      <c r="I17" s="35"/>
      <c r="J17" s="35">
        <f>(AVERAGE(H17:I17)/1000)*'Salivary Flow Rate'!U18</f>
        <v>305.34069999999997</v>
      </c>
      <c r="K17" s="43"/>
      <c r="L17" s="35">
        <v>418</v>
      </c>
      <c r="M17" s="35"/>
      <c r="N17" s="35">
        <f>(AVERAGE(L17:M17)/1000)*'Salivary Flow Rate'!AD18</f>
        <v>256.02499999999998</v>
      </c>
      <c r="O17" s="43"/>
      <c r="P17" s="35">
        <v>668</v>
      </c>
      <c r="Q17" s="35"/>
      <c r="R17" s="35">
        <f>(AVERAGE(P17:Q17)/1000)*'Salivary Flow Rate'!AM18</f>
        <v>398.69580000000025</v>
      </c>
      <c r="S17" s="21"/>
      <c r="T17" s="35"/>
      <c r="U17" s="35">
        <f>(AVERAGE(H17,L17,P17)/1000)*'Salivary Flow Rate'!AO18</f>
        <v>323.06755555555566</v>
      </c>
      <c r="V17" s="21"/>
    </row>
    <row r="18" spans="1:22" ht="15.5" x14ac:dyDescent="0.35">
      <c r="A18" s="17"/>
      <c r="B18" s="17"/>
      <c r="C18" s="17"/>
      <c r="D18" s="25"/>
      <c r="E18" s="25"/>
      <c r="F18" s="25"/>
      <c r="G18" s="43"/>
      <c r="H18" s="25"/>
      <c r="I18" s="25"/>
      <c r="J18" s="25"/>
      <c r="K18" s="43"/>
      <c r="L18" s="25"/>
      <c r="M18" s="25"/>
      <c r="N18" s="25"/>
      <c r="O18" s="43"/>
      <c r="P18" s="25"/>
      <c r="Q18" s="25"/>
      <c r="R18" s="25"/>
      <c r="S18" s="21"/>
      <c r="T18" s="25"/>
      <c r="U18" s="25"/>
      <c r="V18" s="21"/>
    </row>
    <row r="19" spans="1:22" ht="15.5" x14ac:dyDescent="0.35">
      <c r="A19" s="17"/>
      <c r="B19" s="22" t="s">
        <v>11</v>
      </c>
      <c r="C19" s="18" t="e">
        <f>AVERAGE(C6:C10)</f>
        <v>#DIV/0!</v>
      </c>
      <c r="D19" s="27">
        <f>AVERAGE(D6:D17)</f>
        <v>296.25</v>
      </c>
      <c r="E19" s="27" t="e">
        <f t="shared" ref="E19:F19" si="0">AVERAGE(E6:E17)</f>
        <v>#DIV/0!</v>
      </c>
      <c r="F19" s="27">
        <f t="shared" si="0"/>
        <v>167.31768541666665</v>
      </c>
      <c r="G19" s="43"/>
      <c r="H19" s="27">
        <f>AVERAGE(H6:H17)</f>
        <v>197.83333333333334</v>
      </c>
      <c r="I19" s="27" t="e">
        <f t="shared" ref="I19:J19" si="1">AVERAGE(I6:I17)</f>
        <v>#DIV/0!</v>
      </c>
      <c r="J19" s="27">
        <f t="shared" si="1"/>
        <v>124.35698124999999</v>
      </c>
      <c r="K19" s="43"/>
      <c r="L19" s="27">
        <f>AVERAGE(L6:L17)</f>
        <v>201.75</v>
      </c>
      <c r="M19" s="27" t="e">
        <f t="shared" ref="M19:N19" si="2">AVERAGE(M6:M17)</f>
        <v>#DIV/0!</v>
      </c>
      <c r="N19" s="27">
        <f t="shared" si="2"/>
        <v>123.88043124999997</v>
      </c>
      <c r="O19" s="43"/>
      <c r="P19" s="27">
        <f>AVERAGE(P6:P17)</f>
        <v>225.04166666666666</v>
      </c>
      <c r="Q19" s="27" t="e">
        <f t="shared" ref="Q19:R19" si="3">AVERAGE(Q6:Q17)</f>
        <v>#DIV/0!</v>
      </c>
      <c r="R19" s="27">
        <f t="shared" si="3"/>
        <v>134.66336041666668</v>
      </c>
      <c r="S19" s="21"/>
      <c r="T19" s="27" t="e">
        <f t="shared" ref="T19:U19" si="4">AVERAGE(T6:T17)</f>
        <v>#DIV/0!</v>
      </c>
      <c r="U19" s="27">
        <f t="shared" si="4"/>
        <v>127.3711736111111</v>
      </c>
      <c r="V19" s="21"/>
    </row>
    <row r="20" spans="1:22" ht="15.5" x14ac:dyDescent="0.35">
      <c r="A20" s="18"/>
      <c r="B20" s="23" t="s">
        <v>12</v>
      </c>
      <c r="C20" s="18" t="e">
        <f>STDEV(C6:C10)</f>
        <v>#DIV/0!</v>
      </c>
      <c r="D20" s="27">
        <f>STDEV(D6:D17)</f>
        <v>241.35229814149645</v>
      </c>
      <c r="E20" s="27" t="e">
        <f t="shared" ref="E20:F20" si="5">STDEV(E6:E17)</f>
        <v>#DIV/0!</v>
      </c>
      <c r="F20" s="27">
        <f t="shared" si="5"/>
        <v>149.76460730849365</v>
      </c>
      <c r="G20" s="43"/>
      <c r="H20" s="27">
        <f>STDEV(H6:H17)</f>
        <v>148.73394998717637</v>
      </c>
      <c r="I20" s="27" t="e">
        <f t="shared" ref="I20:J20" si="6">STDEV(I6:I17)</f>
        <v>#DIV/0!</v>
      </c>
      <c r="J20" s="27">
        <f t="shared" si="6"/>
        <v>120.57249245787077</v>
      </c>
      <c r="K20" s="43"/>
      <c r="L20" s="27">
        <f>STDEV(L6:L17)</f>
        <v>122.92431152394698</v>
      </c>
      <c r="M20" s="27" t="e">
        <f t="shared" ref="M20:N20" si="7">STDEV(M6:M17)</f>
        <v>#DIV/0!</v>
      </c>
      <c r="N20" s="27">
        <f t="shared" si="7"/>
        <v>95.493295979169361</v>
      </c>
      <c r="O20" s="43"/>
      <c r="P20" s="27">
        <f>STDEV(P6:P17)</f>
        <v>188.46201188632796</v>
      </c>
      <c r="Q20" s="27" t="e">
        <f t="shared" ref="Q20:R20" si="8">STDEV(Q6:Q17)</f>
        <v>#DIV/0!</v>
      </c>
      <c r="R20" s="27">
        <f t="shared" si="8"/>
        <v>111.12075551003605</v>
      </c>
      <c r="S20" s="21"/>
      <c r="T20" s="27" t="e">
        <f t="shared" ref="T20:U20" si="9">STDEV(T6:T17)</f>
        <v>#DIV/0!</v>
      </c>
      <c r="U20" s="27">
        <f t="shared" si="9"/>
        <v>104.76621995669075</v>
      </c>
      <c r="V20" s="21"/>
    </row>
    <row r="21" spans="1:22" ht="15.5" x14ac:dyDescent="0.35">
      <c r="A21" s="37"/>
      <c r="B21" s="37"/>
      <c r="C21" s="37"/>
      <c r="D21" s="44"/>
      <c r="E21" s="44"/>
      <c r="F21" s="44"/>
      <c r="G21" s="46"/>
      <c r="H21" s="44"/>
      <c r="I21" s="44"/>
      <c r="J21" s="44"/>
      <c r="K21" s="46"/>
      <c r="L21" s="44"/>
      <c r="M21" s="44"/>
      <c r="N21" s="44"/>
      <c r="O21" s="46"/>
      <c r="P21" s="44"/>
      <c r="Q21" s="44"/>
      <c r="R21" s="44"/>
      <c r="S21" s="33"/>
      <c r="T21" s="44"/>
      <c r="U21" s="44"/>
      <c r="V21" s="33"/>
    </row>
    <row r="22" spans="1:22" ht="15.5" x14ac:dyDescent="0.35">
      <c r="A22" s="18"/>
      <c r="B22" s="23" t="s">
        <v>71</v>
      </c>
      <c r="C22" s="18"/>
      <c r="D22" s="27"/>
      <c r="E22" s="27"/>
      <c r="F22" s="27">
        <f>MIN(F6:F17)</f>
        <v>32.337200000000017</v>
      </c>
      <c r="G22" s="43"/>
      <c r="H22" s="27"/>
      <c r="I22" s="27"/>
      <c r="J22" s="27">
        <f>MIN(J6:J17)</f>
        <v>11.245000000000003</v>
      </c>
      <c r="K22" s="43"/>
      <c r="L22" s="27"/>
      <c r="M22" s="27"/>
      <c r="N22" s="27">
        <f>MIN(N6:N17)</f>
        <v>8.7416000000000054</v>
      </c>
      <c r="O22" s="43"/>
      <c r="P22" s="27"/>
      <c r="Q22" s="27"/>
      <c r="R22" s="27">
        <f>MIN(R6:R17)</f>
        <v>1.4166000000000007</v>
      </c>
      <c r="S22" s="21"/>
      <c r="T22" s="27"/>
      <c r="U22" s="27">
        <f>MIN(U6:U17)</f>
        <v>7.3873500000000023</v>
      </c>
      <c r="V22" s="21"/>
    </row>
    <row r="23" spans="1:22" ht="15.5" x14ac:dyDescent="0.35">
      <c r="A23" s="18"/>
      <c r="B23" s="23" t="s">
        <v>72</v>
      </c>
      <c r="C23" s="18"/>
      <c r="D23" s="27"/>
      <c r="E23" s="27"/>
      <c r="F23" s="27">
        <f>QUARTILE(F6:F17,1)</f>
        <v>67.995987499999984</v>
      </c>
      <c r="G23" s="43"/>
      <c r="H23" s="27"/>
      <c r="I23" s="27"/>
      <c r="J23" s="27">
        <f>QUARTILE(J6:J17,1)</f>
        <v>57.098787499999993</v>
      </c>
      <c r="K23" s="43"/>
      <c r="L23" s="27"/>
      <c r="M23" s="27"/>
      <c r="N23" s="27">
        <f>QUARTILE(N6:N17,1)</f>
        <v>70.45837499999999</v>
      </c>
      <c r="O23" s="43"/>
      <c r="P23" s="27"/>
      <c r="Q23" s="27"/>
      <c r="R23" s="27">
        <f>QUARTILE(R6:R17,1)</f>
        <v>73.527412500000011</v>
      </c>
      <c r="S23" s="21"/>
      <c r="T23" s="27"/>
      <c r="U23" s="27">
        <f>QUARTILE(U6:U17,1)</f>
        <v>72.772330555555556</v>
      </c>
      <c r="V23" s="21"/>
    </row>
    <row r="24" spans="1:22" s="100" customFormat="1" ht="15.5" x14ac:dyDescent="0.35">
      <c r="A24" s="90"/>
      <c r="B24" s="91" t="s">
        <v>73</v>
      </c>
      <c r="C24" s="90"/>
      <c r="D24" s="92"/>
      <c r="E24" s="92"/>
      <c r="F24" s="92">
        <f>MEDIAN(F6:F17)</f>
        <v>150.60307499999999</v>
      </c>
      <c r="G24" s="97"/>
      <c r="H24" s="92"/>
      <c r="I24" s="92"/>
      <c r="J24" s="92">
        <f>MEDIAN(J6:J17)</f>
        <v>69.472899999999996</v>
      </c>
      <c r="K24" s="97"/>
      <c r="L24" s="92"/>
      <c r="M24" s="92"/>
      <c r="N24" s="92">
        <f>MEDIAN(N6:N17)</f>
        <v>105.9936</v>
      </c>
      <c r="O24" s="97"/>
      <c r="P24" s="92"/>
      <c r="Q24" s="92"/>
      <c r="R24" s="92">
        <f>MEDIAN(R6:R17)</f>
        <v>94.798225000000002</v>
      </c>
      <c r="S24" s="98"/>
      <c r="T24" s="92"/>
      <c r="U24" s="92">
        <f>MEDIAN(U6:U17)</f>
        <v>99.654386111111123</v>
      </c>
      <c r="V24" s="98"/>
    </row>
    <row r="25" spans="1:22" ht="15.5" x14ac:dyDescent="0.35">
      <c r="A25" s="18"/>
      <c r="B25" s="23" t="s">
        <v>74</v>
      </c>
      <c r="C25" s="18"/>
      <c r="D25" s="27"/>
      <c r="E25" s="27"/>
      <c r="F25" s="27">
        <f>QUARTILE(F6:F17,3)</f>
        <v>209.73463125000001</v>
      </c>
      <c r="G25" s="43"/>
      <c r="H25" s="27"/>
      <c r="I25" s="27"/>
      <c r="J25" s="27">
        <f>QUARTILE(J6:J17,3)</f>
        <v>134.24854999999997</v>
      </c>
      <c r="K25" s="43"/>
      <c r="L25" s="27"/>
      <c r="M25" s="27"/>
      <c r="N25" s="27">
        <f>QUARTILE(N6:N17,3)</f>
        <v>129.33568749999995</v>
      </c>
      <c r="O25" s="43"/>
      <c r="P25" s="27"/>
      <c r="Q25" s="27"/>
      <c r="R25" s="27">
        <f>QUARTILE(R6:R17,3)</f>
        <v>159.89739375000008</v>
      </c>
      <c r="S25" s="21"/>
      <c r="T25" s="27"/>
      <c r="U25" s="27">
        <f>QUARTILE(U6:U17,3)</f>
        <v>129.74552430555556</v>
      </c>
      <c r="V25" s="21"/>
    </row>
    <row r="26" spans="1:22" ht="15.5" x14ac:dyDescent="0.35">
      <c r="A26" s="18"/>
      <c r="B26" s="23" t="s">
        <v>75</v>
      </c>
      <c r="C26" s="18"/>
      <c r="D26" s="27"/>
      <c r="E26" s="27"/>
      <c r="F26" s="27">
        <f>MAX(F6:F17)</f>
        <v>581.03319999999985</v>
      </c>
      <c r="G26" s="43"/>
      <c r="H26" s="27"/>
      <c r="I26" s="27"/>
      <c r="J26" s="27">
        <f>MAX(J6:J17)</f>
        <v>402.05817499999995</v>
      </c>
      <c r="K26" s="43"/>
      <c r="L26" s="27"/>
      <c r="M26" s="27"/>
      <c r="N26" s="27">
        <f>MAX(N6:N17)</f>
        <v>354.59962499999989</v>
      </c>
      <c r="O26" s="43"/>
      <c r="P26" s="27"/>
      <c r="Q26" s="27"/>
      <c r="R26" s="27">
        <f>MAX(R6:R17)</f>
        <v>398.69580000000025</v>
      </c>
      <c r="S26" s="21"/>
      <c r="T26" s="27"/>
      <c r="U26" s="27">
        <f>MAX(U6:U17)</f>
        <v>345.42200000000003</v>
      </c>
      <c r="V26" s="21"/>
    </row>
    <row r="27" spans="1:22" ht="15.5" x14ac:dyDescent="0.35">
      <c r="A27" s="18"/>
      <c r="B27" s="23"/>
      <c r="C27" s="18"/>
      <c r="D27" s="27"/>
      <c r="E27" s="27"/>
      <c r="F27" s="27"/>
      <c r="G27" s="43"/>
      <c r="H27" s="27"/>
      <c r="I27" s="27"/>
      <c r="J27" s="27"/>
      <c r="K27" s="43"/>
      <c r="L27" s="27"/>
      <c r="M27" s="27"/>
      <c r="N27" s="27"/>
      <c r="O27" s="43"/>
      <c r="P27" s="27"/>
      <c r="Q27" s="27"/>
      <c r="R27" s="27"/>
      <c r="S27" s="21"/>
      <c r="T27" s="27"/>
      <c r="U27" s="27"/>
      <c r="V27" s="21"/>
    </row>
    <row r="28" spans="1:22" ht="15.5" x14ac:dyDescent="0.35">
      <c r="A28" s="18"/>
      <c r="B28" s="23" t="s">
        <v>76</v>
      </c>
      <c r="C28" s="18"/>
      <c r="D28" s="27"/>
      <c r="E28" s="27"/>
      <c r="F28" s="27">
        <f>F22</f>
        <v>32.337200000000017</v>
      </c>
      <c r="G28" s="43"/>
      <c r="H28" s="27"/>
      <c r="I28" s="27"/>
      <c r="J28" s="27">
        <f>J22</f>
        <v>11.245000000000003</v>
      </c>
      <c r="K28" s="43"/>
      <c r="L28" s="27"/>
      <c r="M28" s="27"/>
      <c r="N28" s="27">
        <f>N22</f>
        <v>8.7416000000000054</v>
      </c>
      <c r="O28" s="43"/>
      <c r="P28" s="27"/>
      <c r="Q28" s="27"/>
      <c r="R28" s="27">
        <f>R22</f>
        <v>1.4166000000000007</v>
      </c>
      <c r="S28" s="21"/>
      <c r="T28" s="27"/>
      <c r="U28" s="27">
        <f>U22</f>
        <v>7.3873500000000023</v>
      </c>
      <c r="V28" s="21"/>
    </row>
    <row r="29" spans="1:22" ht="15.5" x14ac:dyDescent="0.35">
      <c r="A29" s="18" t="s">
        <v>77</v>
      </c>
      <c r="B29" s="23" t="s">
        <v>78</v>
      </c>
      <c r="C29" s="18"/>
      <c r="D29" s="27"/>
      <c r="E29" s="27"/>
      <c r="F29" s="27">
        <f>(F23-F22)</f>
        <v>35.658787499999967</v>
      </c>
      <c r="G29" s="43"/>
      <c r="H29" s="27"/>
      <c r="I29" s="27"/>
      <c r="J29" s="27">
        <f>(J23-J22)</f>
        <v>45.853787499999989</v>
      </c>
      <c r="K29" s="43"/>
      <c r="L29" s="27"/>
      <c r="M29" s="27"/>
      <c r="N29" s="27">
        <f>(N23-N22)</f>
        <v>61.716774999999984</v>
      </c>
      <c r="O29" s="43"/>
      <c r="P29" s="27"/>
      <c r="Q29" s="27"/>
      <c r="R29" s="27">
        <f>(R23-R22)</f>
        <v>72.110812500000009</v>
      </c>
      <c r="S29" s="21"/>
      <c r="T29" s="27"/>
      <c r="U29" s="27">
        <f>(U23-U22)</f>
        <v>65.384980555555558</v>
      </c>
      <c r="V29" s="21"/>
    </row>
    <row r="30" spans="1:22" ht="17.25" customHeight="1" x14ac:dyDescent="0.35">
      <c r="A30" s="18"/>
      <c r="B30" s="23" t="s">
        <v>79</v>
      </c>
      <c r="C30" s="18"/>
      <c r="D30" s="27"/>
      <c r="E30" s="27"/>
      <c r="F30" s="27">
        <f>(F24-F23)</f>
        <v>82.607087500000006</v>
      </c>
      <c r="G30" s="43"/>
      <c r="H30" s="27"/>
      <c r="I30" s="27"/>
      <c r="J30" s="27">
        <f>(J24-J23)</f>
        <v>12.374112500000003</v>
      </c>
      <c r="K30" s="43"/>
      <c r="L30" s="27"/>
      <c r="M30" s="27"/>
      <c r="N30" s="27">
        <f>(N24-N23)</f>
        <v>35.535225000000011</v>
      </c>
      <c r="O30" s="43"/>
      <c r="P30" s="27"/>
      <c r="Q30" s="27"/>
      <c r="R30" s="27">
        <f>(R24-R23)</f>
        <v>21.270812499999991</v>
      </c>
      <c r="S30" s="21"/>
      <c r="T30" s="27"/>
      <c r="U30" s="27">
        <f>(U24-U23)</f>
        <v>26.882055555555567</v>
      </c>
      <c r="V30" s="21"/>
    </row>
    <row r="31" spans="1:22" ht="15.5" x14ac:dyDescent="0.35">
      <c r="A31" s="18"/>
      <c r="B31" s="23" t="s">
        <v>80</v>
      </c>
      <c r="C31" s="18"/>
      <c r="D31" s="27"/>
      <c r="E31" s="27"/>
      <c r="F31" s="27">
        <f>(F25-F24)</f>
        <v>59.131556250000017</v>
      </c>
      <c r="G31" s="43"/>
      <c r="H31" s="27"/>
      <c r="I31" s="27"/>
      <c r="J31" s="27">
        <f>(J25-J24)</f>
        <v>64.77564999999997</v>
      </c>
      <c r="K31" s="43"/>
      <c r="L31" s="27"/>
      <c r="M31" s="27"/>
      <c r="N31" s="27">
        <f>(N25-N24)</f>
        <v>23.342087499999948</v>
      </c>
      <c r="O31" s="43"/>
      <c r="P31" s="27"/>
      <c r="Q31" s="27"/>
      <c r="R31" s="27">
        <f>(R25-R24)</f>
        <v>65.099168750000075</v>
      </c>
      <c r="S31" s="21"/>
      <c r="T31" s="27"/>
      <c r="U31" s="27">
        <f>(U25-U24)</f>
        <v>30.09113819444444</v>
      </c>
      <c r="V31" s="21"/>
    </row>
    <row r="32" spans="1:22" ht="15.5" x14ac:dyDescent="0.35">
      <c r="A32" s="18"/>
      <c r="B32" s="23" t="s">
        <v>81</v>
      </c>
      <c r="C32" s="18"/>
      <c r="D32" s="27"/>
      <c r="E32" s="27"/>
      <c r="F32" s="27">
        <f>(F26-F25)</f>
        <v>371.29856874999984</v>
      </c>
      <c r="G32" s="43"/>
      <c r="H32" s="27"/>
      <c r="I32" s="27"/>
      <c r="J32" s="27">
        <f>(J26-J25)</f>
        <v>267.80962499999998</v>
      </c>
      <c r="K32" s="43"/>
      <c r="L32" s="27"/>
      <c r="M32" s="27"/>
      <c r="N32" s="27">
        <f>(N26-N25)</f>
        <v>225.26393749999994</v>
      </c>
      <c r="O32" s="43"/>
      <c r="P32" s="27"/>
      <c r="Q32" s="27"/>
      <c r="R32" s="27">
        <f>(R26-R25)</f>
        <v>238.79840625000017</v>
      </c>
      <c r="S32" s="21"/>
      <c r="T32" s="27"/>
      <c r="U32" s="27">
        <f>(U26-U25)</f>
        <v>215.67647569444446</v>
      </c>
      <c r="V32" s="21"/>
    </row>
    <row r="33" spans="1:22" ht="15.5" x14ac:dyDescent="0.35">
      <c r="A33" s="17"/>
      <c r="B33" s="17"/>
      <c r="C33" s="17"/>
      <c r="D33" s="18"/>
      <c r="E33" s="18"/>
      <c r="F33" s="18"/>
      <c r="G33" s="43"/>
      <c r="H33" s="18"/>
      <c r="I33" s="18"/>
      <c r="J33" s="18"/>
      <c r="K33" s="43"/>
      <c r="L33" s="18"/>
      <c r="M33" s="18"/>
      <c r="N33" s="18"/>
      <c r="O33" s="43"/>
      <c r="P33" s="18"/>
      <c r="Q33" s="18"/>
      <c r="R33" s="18"/>
      <c r="S33" s="21"/>
      <c r="T33" s="18"/>
      <c r="U33" s="18"/>
      <c r="V33" s="21"/>
    </row>
    <row r="34" spans="1:22" ht="15.5" x14ac:dyDescent="0.35">
      <c r="A34" s="17"/>
      <c r="B34" s="19" t="s">
        <v>13</v>
      </c>
      <c r="C34" s="17"/>
      <c r="D34" s="118" t="s">
        <v>51</v>
      </c>
      <c r="E34" s="118"/>
      <c r="F34" s="118"/>
      <c r="G34" s="43"/>
      <c r="H34" s="118" t="s">
        <v>51</v>
      </c>
      <c r="I34" s="118"/>
      <c r="J34" s="118"/>
      <c r="K34" s="43"/>
      <c r="L34" s="118" t="s">
        <v>51</v>
      </c>
      <c r="M34" s="118"/>
      <c r="N34" s="118"/>
      <c r="O34" s="43"/>
      <c r="P34" s="118" t="s">
        <v>51</v>
      </c>
      <c r="Q34" s="118"/>
      <c r="R34" s="118"/>
      <c r="S34" s="21"/>
      <c r="T34" s="119" t="s">
        <v>19</v>
      </c>
      <c r="U34" s="119"/>
      <c r="V34" s="21"/>
    </row>
    <row r="35" spans="1:22" ht="15.5" x14ac:dyDescent="0.35">
      <c r="A35" s="17"/>
      <c r="B35" s="20"/>
      <c r="C35" s="17"/>
      <c r="D35" s="118" t="s">
        <v>15</v>
      </c>
      <c r="E35" s="118"/>
      <c r="F35" s="118"/>
      <c r="G35" s="43"/>
      <c r="H35" s="118" t="s">
        <v>16</v>
      </c>
      <c r="I35" s="118"/>
      <c r="J35" s="118"/>
      <c r="K35" s="43"/>
      <c r="L35" s="118" t="s">
        <v>17</v>
      </c>
      <c r="M35" s="118"/>
      <c r="N35" s="118"/>
      <c r="O35" s="43"/>
      <c r="P35" s="118" t="s">
        <v>18</v>
      </c>
      <c r="Q35" s="118"/>
      <c r="R35" s="118"/>
      <c r="S35" s="21"/>
      <c r="T35" s="118" t="s">
        <v>65</v>
      </c>
      <c r="U35" s="118"/>
      <c r="V35" s="21"/>
    </row>
    <row r="36" spans="1:22" ht="15.5" x14ac:dyDescent="0.35">
      <c r="A36" s="17"/>
      <c r="B36" s="17"/>
      <c r="C36" s="17"/>
      <c r="D36" s="35" t="s">
        <v>62</v>
      </c>
      <c r="E36" s="35"/>
      <c r="F36" s="40" t="s">
        <v>66</v>
      </c>
      <c r="G36" s="21"/>
      <c r="H36" s="35" t="s">
        <v>62</v>
      </c>
      <c r="I36" s="35"/>
      <c r="J36" s="40" t="s">
        <v>66</v>
      </c>
      <c r="K36" s="21"/>
      <c r="L36" s="35" t="s">
        <v>62</v>
      </c>
      <c r="M36" s="35"/>
      <c r="N36" s="40" t="s">
        <v>66</v>
      </c>
      <c r="O36" s="21"/>
      <c r="P36" s="35" t="s">
        <v>62</v>
      </c>
      <c r="Q36" s="35"/>
      <c r="R36" s="40" t="s">
        <v>66</v>
      </c>
      <c r="S36" s="21"/>
      <c r="T36" s="35"/>
      <c r="U36" s="40" t="s">
        <v>66</v>
      </c>
      <c r="V36" s="21"/>
    </row>
    <row r="37" spans="1:22" ht="15.5" x14ac:dyDescent="0.35">
      <c r="A37" s="17"/>
      <c r="B37" s="17"/>
      <c r="C37" s="17"/>
      <c r="D37" s="18"/>
      <c r="E37" s="18"/>
      <c r="F37" s="18"/>
      <c r="G37" s="43"/>
      <c r="H37" s="18"/>
      <c r="I37" s="18"/>
      <c r="J37" s="18"/>
      <c r="K37" s="43"/>
      <c r="L37" s="18"/>
      <c r="M37" s="18"/>
      <c r="N37" s="18"/>
      <c r="O37" s="43"/>
      <c r="P37" s="18"/>
      <c r="Q37" s="18"/>
      <c r="R37" s="18"/>
      <c r="S37" s="21"/>
      <c r="T37" s="18"/>
      <c r="U37" s="18"/>
      <c r="V37" s="21"/>
    </row>
    <row r="38" spans="1:22" ht="15.5" x14ac:dyDescent="0.35">
      <c r="A38" s="17"/>
      <c r="B38" s="28">
        <v>1</v>
      </c>
      <c r="C38" s="17"/>
      <c r="D38" s="35">
        <v>321</v>
      </c>
      <c r="E38" s="35"/>
      <c r="F38" s="35">
        <f>(AVERAGE(D38:E38)/1000)*'Salivary Flow Rate'!L28</f>
        <v>147.00194999999994</v>
      </c>
      <c r="G38" s="43"/>
      <c r="H38" s="35">
        <v>3132</v>
      </c>
      <c r="I38" s="35"/>
      <c r="J38" s="35">
        <f>(AVERAGE(H38:I38)/1000)*'Salivary Flow Rate'!U28</f>
        <v>995.27129999999977</v>
      </c>
      <c r="K38" s="43"/>
      <c r="L38" s="35">
        <v>2753</v>
      </c>
      <c r="M38" s="35"/>
      <c r="N38" s="35">
        <f>(AVERAGE(L38:M38)/1000)*'Salivary Flow Rate'!AD28</f>
        <v>745.30592499999977</v>
      </c>
      <c r="O38" s="43"/>
      <c r="P38" s="35">
        <v>2718</v>
      </c>
      <c r="Q38" s="35"/>
      <c r="R38" s="35">
        <f>(AVERAGE(P38:Q38)/1000)*'Salivary Flow Rate'!AM28</f>
        <v>962.57970000000057</v>
      </c>
      <c r="S38" s="21"/>
      <c r="T38" s="35"/>
      <c r="U38" s="35">
        <f>(AVERAGE(H38,L38,P38)/1000)*'Salivary Flow Rate'!AO28</f>
        <v>901.06866111111106</v>
      </c>
      <c r="V38" s="21"/>
    </row>
    <row r="39" spans="1:22" ht="15.5" x14ac:dyDescent="0.35">
      <c r="A39" s="17"/>
      <c r="B39" s="28">
        <v>2</v>
      </c>
      <c r="C39" s="17"/>
      <c r="D39" s="35">
        <v>224.5</v>
      </c>
      <c r="E39" s="35"/>
      <c r="F39" s="35">
        <f>(AVERAGE(D39:E39)/1000)*'Salivary Flow Rate'!L29</f>
        <v>101.34491249999999</v>
      </c>
      <c r="G39" s="43"/>
      <c r="H39" s="35">
        <v>1591</v>
      </c>
      <c r="I39" s="35"/>
      <c r="J39" s="35">
        <f>(AVERAGE(H39:I39)/1000)*'Salivary Flow Rate'!U29</f>
        <v>1194.4034750000003</v>
      </c>
      <c r="K39" s="43"/>
      <c r="L39" s="35">
        <v>2550</v>
      </c>
      <c r="M39" s="35"/>
      <c r="N39" s="35">
        <f>(AVERAGE(L39:M39)/1000)*'Salivary Flow Rate'!AD29</f>
        <v>1613.2574999999999</v>
      </c>
      <c r="O39" s="43"/>
      <c r="P39" s="35">
        <v>2461</v>
      </c>
      <c r="Q39" s="35"/>
      <c r="R39" s="35">
        <f>(AVERAGE(P39:Q39)/1000)*'Salivary Flow Rate'!AM29</f>
        <v>1278.6125499999998</v>
      </c>
      <c r="S39" s="21"/>
      <c r="T39" s="35"/>
      <c r="U39" s="35">
        <f>(AVERAGE(H39,L39,P39)/1000)*'Salivary Flow Rate'!AO29</f>
        <v>1395.9012055555552</v>
      </c>
      <c r="V39" s="21"/>
    </row>
    <row r="40" spans="1:22" ht="15.5" x14ac:dyDescent="0.35">
      <c r="A40" s="17"/>
      <c r="B40" s="28">
        <v>3</v>
      </c>
      <c r="C40" s="17"/>
      <c r="D40" s="35">
        <v>119</v>
      </c>
      <c r="E40" s="35"/>
      <c r="F40" s="35">
        <f>(AVERAGE(D40:E40)/1000)*'Salivary Flow Rate'!L30</f>
        <v>86.24524999999997</v>
      </c>
      <c r="G40" s="43"/>
      <c r="H40" s="35">
        <v>456</v>
      </c>
      <c r="I40" s="35"/>
      <c r="J40" s="35">
        <f>(AVERAGE(H40:I40)/1000)*'Salivary Flow Rate'!U30</f>
        <v>429.60900000000009</v>
      </c>
      <c r="K40" s="43"/>
      <c r="L40" s="35">
        <v>389</v>
      </c>
      <c r="M40" s="35"/>
      <c r="N40" s="35">
        <f>(AVERAGE(L40:M40)/1000)*'Salivary Flow Rate'!AD30</f>
        <v>375.91015000000004</v>
      </c>
      <c r="O40" s="43"/>
      <c r="P40" s="35">
        <v>539</v>
      </c>
      <c r="Q40" s="35"/>
      <c r="R40" s="35">
        <f>(AVERAGE(P40:Q40)/1000)*'Salivary Flow Rate'!AM30</f>
        <v>451.102575</v>
      </c>
      <c r="S40" s="21"/>
      <c r="T40" s="35"/>
      <c r="U40" s="35">
        <f>(AVERAGE(H40,L40,P40)/1000)*'Salivary Flow Rate'!AO30</f>
        <v>422.18151111111109</v>
      </c>
      <c r="V40" s="21"/>
    </row>
    <row r="41" spans="1:22" ht="15.5" x14ac:dyDescent="0.35">
      <c r="A41" s="17"/>
      <c r="B41" s="28">
        <v>4</v>
      </c>
      <c r="C41" s="17"/>
      <c r="D41" s="35">
        <v>233</v>
      </c>
      <c r="E41" s="35"/>
      <c r="F41" s="35">
        <f>(AVERAGE(D41:E41)/1000)*'Salivary Flow Rate'!L31</f>
        <v>89.029300000000035</v>
      </c>
      <c r="G41" s="43"/>
      <c r="H41" s="35">
        <v>1289</v>
      </c>
      <c r="I41" s="35"/>
      <c r="J41" s="35">
        <f>(AVERAGE(H41:I41)/1000)*'Salivary Flow Rate'!U31</f>
        <v>457.46609999999993</v>
      </c>
      <c r="K41" s="43"/>
      <c r="L41" s="35">
        <v>1413</v>
      </c>
      <c r="M41" s="35"/>
      <c r="N41" s="35">
        <f>(AVERAGE(L41:M41)/1000)*'Salivary Flow Rate'!AD31</f>
        <v>529.27447499999982</v>
      </c>
      <c r="O41" s="43"/>
      <c r="P41" s="35">
        <v>920</v>
      </c>
      <c r="Q41" s="35"/>
      <c r="R41" s="35">
        <f>(AVERAGE(P41:Q41)/1000)*'Salivary Flow Rate'!AM31</f>
        <v>430.28400000000005</v>
      </c>
      <c r="S41" s="21"/>
      <c r="T41" s="35"/>
      <c r="U41" s="35">
        <f>(AVERAGE(H41,L41,P41)/1000)*'Salivary Flow Rate'!AO31</f>
        <v>481.79642777777769</v>
      </c>
      <c r="V41" s="21"/>
    </row>
    <row r="42" spans="1:22" ht="15.5" x14ac:dyDescent="0.35">
      <c r="A42" s="17"/>
      <c r="B42" s="28">
        <v>5</v>
      </c>
      <c r="C42" s="17"/>
      <c r="D42" s="35">
        <v>242</v>
      </c>
      <c r="E42" s="35"/>
      <c r="F42" s="35">
        <f>(AVERAGE(D42:E42)/1000)*'Salivary Flow Rate'!L32</f>
        <v>153.57320000000004</v>
      </c>
      <c r="G42" s="43"/>
      <c r="H42" s="35">
        <v>1038</v>
      </c>
      <c r="I42" s="35"/>
      <c r="J42" s="35">
        <f>(AVERAGE(H42:I42)/1000)*'Salivary Flow Rate'!U32</f>
        <v>985.45124999999996</v>
      </c>
      <c r="K42" s="43"/>
      <c r="L42" s="35">
        <v>1075</v>
      </c>
      <c r="M42" s="35"/>
      <c r="N42" s="35">
        <f>(AVERAGE(L42:M42)/1000)*'Salivary Flow Rate'!AD32</f>
        <v>1302.8462500000003</v>
      </c>
      <c r="O42" s="43"/>
      <c r="P42" s="35">
        <v>1937</v>
      </c>
      <c r="Q42" s="35"/>
      <c r="R42" s="35">
        <f>(AVERAGE(P42:Q42)/1000)*'Salivary Flow Rate'!AM32</f>
        <v>1323.3099750000006</v>
      </c>
      <c r="S42" s="21"/>
      <c r="T42" s="35"/>
      <c r="U42" s="35">
        <f>(AVERAGE(H42,L42,P42)/1000)*'Salivary Flow Rate'!AO32</f>
        <v>1280.0250000000003</v>
      </c>
      <c r="V42" s="21"/>
    </row>
    <row r="43" spans="1:22" ht="15.5" x14ac:dyDescent="0.35">
      <c r="A43" s="17"/>
      <c r="B43" s="28">
        <v>7</v>
      </c>
      <c r="C43" s="17"/>
      <c r="D43" s="35">
        <v>288.99999999999994</v>
      </c>
      <c r="E43" s="35"/>
      <c r="F43" s="35">
        <f>(AVERAGE(D43:E43)/1000)*'Salivary Flow Rate'!L33</f>
        <v>168.39307499999987</v>
      </c>
      <c r="G43" s="43"/>
      <c r="H43" s="35">
        <v>1476.0000000000002</v>
      </c>
      <c r="I43" s="35"/>
      <c r="J43" s="35">
        <f>(AVERAGE(H43:I43)/1000)*'Salivary Flow Rate'!U33</f>
        <v>1254.0834000000002</v>
      </c>
      <c r="K43" s="43"/>
      <c r="L43" s="35">
        <v>1084</v>
      </c>
      <c r="M43" s="35"/>
      <c r="N43" s="35">
        <f>(AVERAGE(L43:M43)/1000)*'Salivary Flow Rate'!AD33</f>
        <v>659.28880000000015</v>
      </c>
      <c r="O43" s="43"/>
      <c r="P43" s="35">
        <v>819.99999999999989</v>
      </c>
      <c r="Q43" s="35"/>
      <c r="R43" s="35">
        <f>(AVERAGE(P43:Q43)/1000)*'Salivary Flow Rate'!AM33</f>
        <v>864.60799999999995</v>
      </c>
      <c r="S43" s="21"/>
      <c r="T43" s="35"/>
      <c r="U43" s="35">
        <f>(AVERAGE(H43,L43,P43)/1000)*'Salivary Flow Rate'!AO33</f>
        <v>943.48944444444442</v>
      </c>
      <c r="V43" s="21"/>
    </row>
    <row r="44" spans="1:22" ht="15.5" x14ac:dyDescent="0.35">
      <c r="A44" s="17"/>
      <c r="B44" s="28">
        <v>8</v>
      </c>
      <c r="C44" s="17"/>
      <c r="D44" s="35">
        <v>430</v>
      </c>
      <c r="E44" s="35"/>
      <c r="F44" s="35">
        <f>(AVERAGE(D44:E44)/1000)*'Salivary Flow Rate'!L34</f>
        <v>248.66899999999993</v>
      </c>
      <c r="G44" s="43"/>
      <c r="H44" s="35">
        <v>1304</v>
      </c>
      <c r="I44" s="35"/>
      <c r="J44" s="35">
        <f>(AVERAGE(H44:I44)/1000)*'Salivary Flow Rate'!U34</f>
        <v>987.38880000000006</v>
      </c>
      <c r="K44" s="43"/>
      <c r="L44" s="35">
        <v>1704</v>
      </c>
      <c r="M44" s="35"/>
      <c r="N44" s="35">
        <f>(AVERAGE(L44:M44)/1000)*'Salivary Flow Rate'!AD34</f>
        <v>1156.5047999999997</v>
      </c>
      <c r="O44" s="43"/>
      <c r="P44" s="35">
        <v>852</v>
      </c>
      <c r="Q44" s="35"/>
      <c r="R44" s="35">
        <f>(AVERAGE(P44:Q44)/1000)*'Salivary Flow Rate'!AM34</f>
        <v>629.03160000000014</v>
      </c>
      <c r="S44" s="21"/>
      <c r="T44" s="35"/>
      <c r="U44" s="35">
        <f>(AVERAGE(H44,L44,P44)/1000)*'Salivary Flow Rate'!AO34</f>
        <v>932.4902222222222</v>
      </c>
      <c r="V44" s="21"/>
    </row>
    <row r="45" spans="1:22" ht="15.5" x14ac:dyDescent="0.35">
      <c r="A45" s="17"/>
      <c r="B45" s="28">
        <v>9</v>
      </c>
      <c r="C45" s="17"/>
      <c r="D45" s="35">
        <v>147</v>
      </c>
      <c r="E45" s="35"/>
      <c r="F45" s="35">
        <f>(AVERAGE(D45:E45)/1000)*'Salivary Flow Rate'!L35</f>
        <v>158.19772499999999</v>
      </c>
      <c r="G45" s="43"/>
      <c r="H45" s="35">
        <v>969.99999999999989</v>
      </c>
      <c r="I45" s="35"/>
      <c r="J45" s="35">
        <f>(AVERAGE(H45:I45)/1000)*'Salivary Flow Rate'!U35</f>
        <v>893.61249999999973</v>
      </c>
      <c r="K45" s="43"/>
      <c r="L45" s="35">
        <v>602</v>
      </c>
      <c r="M45" s="35"/>
      <c r="N45" s="35">
        <f>(AVERAGE(L45:M45)/1000)*'Salivary Flow Rate'!AD35</f>
        <v>539.24149999999997</v>
      </c>
      <c r="O45" s="43"/>
      <c r="P45" s="35">
        <v>614</v>
      </c>
      <c r="Q45" s="35"/>
      <c r="R45" s="35">
        <f>(AVERAGE(P45:Q45)/1000)*'Salivary Flow Rate'!AM35</f>
        <v>436.10884999999985</v>
      </c>
      <c r="S45" s="21"/>
      <c r="T45" s="35"/>
      <c r="U45" s="35">
        <f>(AVERAGE(H45,L45,P45)/1000)*'Salivary Flow Rate'!AO35</f>
        <v>613.84701666666649</v>
      </c>
      <c r="V45" s="21"/>
    </row>
    <row r="46" spans="1:22" ht="15.5" x14ac:dyDescent="0.35">
      <c r="A46" s="17"/>
      <c r="B46" s="28">
        <v>11</v>
      </c>
      <c r="C46" s="17"/>
      <c r="D46" s="35">
        <v>213.99999999999997</v>
      </c>
      <c r="E46" s="35"/>
      <c r="F46" s="35">
        <f>(AVERAGE(D46:E46)/1000)*'Salivary Flow Rate'!L36</f>
        <v>194.61694999999997</v>
      </c>
      <c r="G46" s="43"/>
      <c r="H46" s="35">
        <v>840</v>
      </c>
      <c r="I46" s="35"/>
      <c r="J46" s="35">
        <f>(AVERAGE(H46:I46)/1000)*'Salivary Flow Rate'!U36</f>
        <v>945.39900000000011</v>
      </c>
      <c r="K46" s="43"/>
      <c r="L46" s="35">
        <v>1010</v>
      </c>
      <c r="M46" s="35"/>
      <c r="N46" s="35">
        <f>(AVERAGE(L46:M46)/1000)*'Salivary Flow Rate'!AD36</f>
        <v>1128.0942500000001</v>
      </c>
      <c r="O46" s="43"/>
      <c r="P46" s="35">
        <v>868</v>
      </c>
      <c r="Q46" s="35"/>
      <c r="R46" s="35">
        <f>(AVERAGE(P46:Q46)/1000)*'Salivary Flow Rate'!AM36</f>
        <v>970.16359999999986</v>
      </c>
      <c r="S46" s="21"/>
      <c r="T46" s="35"/>
      <c r="U46" s="35">
        <f>(AVERAGE(H46,L46,P46)/1000)*'Salivary Flow Rate'!AO36</f>
        <v>1014.7502000000002</v>
      </c>
      <c r="V46" s="21"/>
    </row>
    <row r="47" spans="1:22" ht="15.5" x14ac:dyDescent="0.35">
      <c r="A47" s="17"/>
      <c r="B47" s="28">
        <v>12</v>
      </c>
      <c r="C47" s="17"/>
      <c r="D47" s="35">
        <v>193.00000000000003</v>
      </c>
      <c r="E47" s="35"/>
      <c r="F47" s="35">
        <f>(AVERAGE(D47:E47)/1000)*'Salivary Flow Rate'!L37</f>
        <v>92.451825000000014</v>
      </c>
      <c r="G47" s="43"/>
      <c r="H47" s="35">
        <v>1200</v>
      </c>
      <c r="I47" s="35"/>
      <c r="J47" s="35">
        <f>(AVERAGE(H47:I47)/1000)*'Salivary Flow Rate'!U37</f>
        <v>589.95000000000016</v>
      </c>
      <c r="K47" s="43"/>
      <c r="L47" s="35">
        <v>722.00000000000011</v>
      </c>
      <c r="M47" s="35"/>
      <c r="N47" s="35">
        <f>(AVERAGE(L47:M47)/1000)*'Salivary Flow Rate'!AD37</f>
        <v>412.33420000000012</v>
      </c>
      <c r="O47" s="43"/>
      <c r="P47" s="35">
        <v>588</v>
      </c>
      <c r="Q47" s="35"/>
      <c r="R47" s="35">
        <f>(AVERAGE(P47:Q47)/1000)*'Salivary Flow Rate'!AM37</f>
        <v>395.47410000000008</v>
      </c>
      <c r="S47" s="21"/>
      <c r="T47" s="35"/>
      <c r="U47" s="35">
        <f>(AVERAGE(H47,L47,P47)/1000)*'Salivary Flow Rate'!AO37</f>
        <v>483.95588888888904</v>
      </c>
      <c r="V47" s="21"/>
    </row>
    <row r="48" spans="1:22" ht="15.5" x14ac:dyDescent="0.35">
      <c r="A48" s="17"/>
      <c r="B48" s="28">
        <v>13</v>
      </c>
      <c r="C48" s="17"/>
      <c r="D48" s="35">
        <v>294</v>
      </c>
      <c r="E48" s="35"/>
      <c r="F48" s="35">
        <f>(AVERAGE(D48:E48)/1000)*'Salivary Flow Rate'!L38</f>
        <v>110.49255000000001</v>
      </c>
      <c r="G48" s="43"/>
      <c r="H48" s="35">
        <v>1914</v>
      </c>
      <c r="I48" s="35"/>
      <c r="J48" s="35">
        <f>(AVERAGE(H48:I48)/1000)*'Salivary Flow Rate'!U38</f>
        <v>947.81280000000049</v>
      </c>
      <c r="K48" s="43"/>
      <c r="L48" s="35">
        <v>4844</v>
      </c>
      <c r="M48" s="35"/>
      <c r="N48" s="35">
        <f>(AVERAGE(L48:M48)/1000)*'Salivary Flow Rate'!AD38</f>
        <v>1951.0421000000006</v>
      </c>
      <c r="O48" s="43"/>
      <c r="P48" s="35">
        <v>4402</v>
      </c>
      <c r="Q48" s="35"/>
      <c r="R48" s="35">
        <f>(AVERAGE(P48:Q48)/1000)*'Salivary Flow Rate'!AM38</f>
        <v>1584.4999</v>
      </c>
      <c r="S48" s="21"/>
      <c r="T48" s="35"/>
      <c r="U48" s="35">
        <f>(AVERAGE(H48,L48,P48)/1000)*'Salivary Flow Rate'!AO38</f>
        <v>1559.8270000000005</v>
      </c>
      <c r="V48" s="21"/>
    </row>
    <row r="49" spans="1:22" ht="15.5" x14ac:dyDescent="0.35">
      <c r="A49" s="17"/>
      <c r="B49" s="28">
        <v>14</v>
      </c>
      <c r="C49" s="17"/>
      <c r="D49" s="35">
        <v>318</v>
      </c>
      <c r="E49" s="35"/>
      <c r="F49" s="35">
        <f>(AVERAGE(D49:E49)/1000)*'Salivary Flow Rate'!L39</f>
        <v>286.13639999999998</v>
      </c>
      <c r="G49" s="43"/>
      <c r="H49" s="35">
        <v>5538</v>
      </c>
      <c r="I49" s="35"/>
      <c r="J49" s="35">
        <f>(AVERAGE(H49:I49)/1000)*'Salivary Flow Rate'!U39</f>
        <v>3922.9807500000015</v>
      </c>
      <c r="K49" s="43"/>
      <c r="L49" s="35">
        <v>4029.9999999999995</v>
      </c>
      <c r="M49" s="35"/>
      <c r="N49" s="35">
        <f>(AVERAGE(L49:M49)/1000)*'Salivary Flow Rate'!AD39</f>
        <v>2461.9269999999997</v>
      </c>
      <c r="O49" s="43"/>
      <c r="P49" s="35">
        <v>5604</v>
      </c>
      <c r="Q49" s="35"/>
      <c r="R49" s="35">
        <f>(AVERAGE(P49:Q49)/1000)*'Salivary Flow Rate'!AM39</f>
        <v>3266.1512999999995</v>
      </c>
      <c r="S49" s="21"/>
      <c r="T49" s="35"/>
      <c r="U49" s="35">
        <f>(AVERAGE(H49,L49,P49)/1000)*'Salivary Flow Rate'!AO39</f>
        <v>3206.5179111111111</v>
      </c>
      <c r="V49" s="21"/>
    </row>
    <row r="50" spans="1:22" ht="15.5" x14ac:dyDescent="0.35">
      <c r="A50" s="17"/>
      <c r="B50" s="17"/>
      <c r="C50" s="17"/>
      <c r="D50" s="25"/>
      <c r="E50" s="25"/>
      <c r="F50" s="25"/>
      <c r="G50" s="43"/>
      <c r="H50" s="25"/>
      <c r="I50" s="25"/>
      <c r="J50" s="25"/>
      <c r="K50" s="43"/>
      <c r="L50" s="25"/>
      <c r="M50" s="25"/>
      <c r="N50" s="25"/>
      <c r="O50" s="43"/>
      <c r="P50" s="25"/>
      <c r="Q50" s="25"/>
      <c r="R50" s="25"/>
      <c r="S50" s="21"/>
      <c r="T50" s="25"/>
      <c r="U50" s="25"/>
      <c r="V50" s="21"/>
    </row>
    <row r="51" spans="1:22" ht="15.5" x14ac:dyDescent="0.35">
      <c r="A51" s="17"/>
      <c r="B51" s="22" t="s">
        <v>11</v>
      </c>
      <c r="C51" s="18" t="e">
        <f>AVERAGE(C38:C42)</f>
        <v>#DIV/0!</v>
      </c>
      <c r="D51" s="27">
        <f>AVERAGE(D38:D49)</f>
        <v>252.04166666666666</v>
      </c>
      <c r="E51" s="27" t="e">
        <f t="shared" ref="E51:F51" si="10">AVERAGE(E38:E49)</f>
        <v>#DIV/0!</v>
      </c>
      <c r="F51" s="27">
        <f t="shared" si="10"/>
        <v>153.01267812499998</v>
      </c>
      <c r="G51" s="43"/>
      <c r="H51" s="27">
        <f>AVERAGE(H38:H49)</f>
        <v>1729</v>
      </c>
      <c r="I51" s="27" t="e">
        <f t="shared" ref="I51:J51" si="11">AVERAGE(I38:I49)</f>
        <v>#DIV/0!</v>
      </c>
      <c r="J51" s="27">
        <f t="shared" si="11"/>
        <v>1133.61903125</v>
      </c>
      <c r="K51" s="43"/>
      <c r="L51" s="27">
        <f>AVERAGE(L38:L49)</f>
        <v>1848</v>
      </c>
      <c r="M51" s="27" t="e">
        <f t="shared" ref="M51:N51" si="12">AVERAGE(M38:M49)</f>
        <v>#DIV/0!</v>
      </c>
      <c r="N51" s="27">
        <f t="shared" si="12"/>
        <v>1072.9189125</v>
      </c>
      <c r="O51" s="43"/>
      <c r="P51" s="27">
        <f>AVERAGE(P38:P49)</f>
        <v>1860.25</v>
      </c>
      <c r="Q51" s="27" t="e">
        <f t="shared" ref="Q51" si="13">AVERAGE(Q38:Q49)</f>
        <v>#DIV/0!</v>
      </c>
      <c r="R51" s="27">
        <f>AVERAGE(R38:R49)</f>
        <v>1049.3271791666668</v>
      </c>
      <c r="S51" s="21"/>
      <c r="T51" s="27" t="e">
        <f t="shared" ref="T51:U51" si="14">AVERAGE(T38:T49)</f>
        <v>#DIV/0!</v>
      </c>
      <c r="U51" s="27">
        <f t="shared" si="14"/>
        <v>1102.9875407407408</v>
      </c>
      <c r="V51" s="21"/>
    </row>
    <row r="52" spans="1:22" ht="15.5" x14ac:dyDescent="0.35">
      <c r="A52" s="18"/>
      <c r="B52" s="23" t="s">
        <v>12</v>
      </c>
      <c r="C52" s="18" t="e">
        <f>STDEV(C38:C42)</f>
        <v>#DIV/0!</v>
      </c>
      <c r="D52" s="27">
        <f>STDEV(D38:D49)</f>
        <v>84.633020187516664</v>
      </c>
      <c r="E52" s="27" t="e">
        <f t="shared" ref="E52:F52" si="15">STDEV(E38:E49)</f>
        <v>#DIV/0!</v>
      </c>
      <c r="F52" s="27">
        <f t="shared" si="15"/>
        <v>64.385031717315002</v>
      </c>
      <c r="G52" s="43"/>
      <c r="H52" s="27">
        <f>STDEV(H38:H49)</f>
        <v>1372.212745233704</v>
      </c>
      <c r="I52" s="27" t="e">
        <f t="shared" ref="I52:J52" si="16">STDEV(I38:I49)</f>
        <v>#DIV/0!</v>
      </c>
      <c r="J52" s="27">
        <f t="shared" si="16"/>
        <v>916.3745301358623</v>
      </c>
      <c r="K52" s="43"/>
      <c r="L52" s="27">
        <f>STDEV(L38:L49)</f>
        <v>1417.1505341224822</v>
      </c>
      <c r="M52" s="27" t="e">
        <f t="shared" ref="M52:N52" si="17">STDEV(M38:M49)</f>
        <v>#DIV/0!</v>
      </c>
      <c r="N52" s="27">
        <f t="shared" si="17"/>
        <v>663.07009499665617</v>
      </c>
      <c r="O52" s="43"/>
      <c r="P52" s="27">
        <f>STDEV(P38:P49)</f>
        <v>1664.153135709244</v>
      </c>
      <c r="Q52" s="27" t="e">
        <f t="shared" ref="Q52:R52" si="18">STDEV(Q38:Q49)</f>
        <v>#DIV/0!</v>
      </c>
      <c r="R52" s="27">
        <f t="shared" si="18"/>
        <v>803.26417181938962</v>
      </c>
      <c r="S52" s="21"/>
      <c r="T52" s="27" t="e">
        <f t="shared" ref="T52:U52" si="19">STDEV(T38:T49)</f>
        <v>#DIV/0!</v>
      </c>
      <c r="U52" s="27">
        <f t="shared" si="19"/>
        <v>758.32248568853163</v>
      </c>
      <c r="V52" s="21"/>
    </row>
    <row r="53" spans="1:22" ht="15.5" x14ac:dyDescent="0.35">
      <c r="A53" s="17"/>
      <c r="B53" s="17"/>
      <c r="C53" s="17"/>
      <c r="D53" s="18"/>
      <c r="E53" s="18"/>
      <c r="F53" s="18"/>
      <c r="G53" s="43"/>
      <c r="H53" s="18"/>
      <c r="I53" s="18"/>
      <c r="J53" s="18"/>
      <c r="K53" s="43"/>
      <c r="L53" s="18"/>
      <c r="M53" s="18"/>
      <c r="N53" s="18"/>
      <c r="O53" s="43"/>
      <c r="P53" s="18"/>
      <c r="Q53" s="18"/>
      <c r="R53" s="18"/>
      <c r="S53" s="21"/>
      <c r="T53" s="18"/>
      <c r="U53" s="18"/>
      <c r="V53" s="21"/>
    </row>
    <row r="54" spans="1:22" ht="15.5" x14ac:dyDescent="0.35">
      <c r="A54" s="18"/>
      <c r="B54" s="23" t="s">
        <v>71</v>
      </c>
      <c r="C54" s="18"/>
      <c r="D54" s="27"/>
      <c r="E54" s="27"/>
      <c r="F54" s="27">
        <f>MIN(F38:F49)</f>
        <v>86.24524999999997</v>
      </c>
      <c r="G54" s="43"/>
      <c r="H54" s="27"/>
      <c r="I54" s="27"/>
      <c r="J54" s="27">
        <f>MIN(J38:J49)</f>
        <v>429.60900000000009</v>
      </c>
      <c r="K54" s="43"/>
      <c r="L54" s="27"/>
      <c r="M54" s="27"/>
      <c r="N54" s="27">
        <f>MIN(N38:N49)</f>
        <v>375.91015000000004</v>
      </c>
      <c r="O54" s="43"/>
      <c r="P54" s="27"/>
      <c r="Q54" s="27"/>
      <c r="R54" s="27">
        <f>MIN(R38:R49)</f>
        <v>395.47410000000008</v>
      </c>
      <c r="S54" s="21"/>
      <c r="T54" s="27"/>
      <c r="U54" s="27">
        <f>MIN(U38:U49)</f>
        <v>422.18151111111109</v>
      </c>
      <c r="V54" s="21"/>
    </row>
    <row r="55" spans="1:22" ht="15.5" x14ac:dyDescent="0.35">
      <c r="A55" s="18"/>
      <c r="B55" s="23" t="s">
        <v>72</v>
      </c>
      <c r="C55" s="18"/>
      <c r="D55" s="27"/>
      <c r="E55" s="27"/>
      <c r="F55" s="27">
        <f>QUARTILE(F38:F49,1)</f>
        <v>99.121640624999998</v>
      </c>
      <c r="G55" s="43"/>
      <c r="H55" s="27"/>
      <c r="I55" s="27"/>
      <c r="J55" s="27">
        <f>QUARTILE(J38:J49,1)</f>
        <v>817.69687499999986</v>
      </c>
      <c r="K55" s="43"/>
      <c r="L55" s="27"/>
      <c r="M55" s="27"/>
      <c r="N55" s="27">
        <f>QUARTILE(N38:N49,1)</f>
        <v>536.74974374999988</v>
      </c>
      <c r="O55" s="43"/>
      <c r="P55" s="27"/>
      <c r="Q55" s="27"/>
      <c r="R55" s="27">
        <f>QUARTILE(R38:R49,1)</f>
        <v>447.35414374999993</v>
      </c>
      <c r="S55" s="21"/>
      <c r="T55" s="27"/>
      <c r="U55" s="27">
        <f>QUARTILE(U38:U49,1)</f>
        <v>581.37423472222213</v>
      </c>
      <c r="V55" s="21"/>
    </row>
    <row r="56" spans="1:22" s="100" customFormat="1" ht="15.5" x14ac:dyDescent="0.35">
      <c r="A56" s="90"/>
      <c r="B56" s="91" t="s">
        <v>73</v>
      </c>
      <c r="C56" s="90"/>
      <c r="D56" s="92"/>
      <c r="E56" s="92"/>
      <c r="F56" s="92">
        <f>MEDIAN(F38:F49)</f>
        <v>150.287575</v>
      </c>
      <c r="G56" s="97"/>
      <c r="H56" s="92"/>
      <c r="I56" s="92"/>
      <c r="J56" s="92">
        <f>MEDIAN(J38:J49)</f>
        <v>966.63202500000023</v>
      </c>
      <c r="K56" s="97"/>
      <c r="L56" s="92"/>
      <c r="M56" s="92"/>
      <c r="N56" s="92">
        <f>MEDIAN(N38:N49)</f>
        <v>936.70008749999988</v>
      </c>
      <c r="O56" s="97"/>
      <c r="P56" s="92"/>
      <c r="Q56" s="92"/>
      <c r="R56" s="92">
        <f>MEDIAN(R38:R49)</f>
        <v>913.5938500000002</v>
      </c>
      <c r="S56" s="98"/>
      <c r="T56" s="92"/>
      <c r="U56" s="92">
        <f>MEDIAN(U38:U49)</f>
        <v>937.98983333333331</v>
      </c>
      <c r="V56" s="98"/>
    </row>
    <row r="57" spans="1:22" ht="15.5" x14ac:dyDescent="0.35">
      <c r="A57" s="18"/>
      <c r="B57" s="23" t="s">
        <v>74</v>
      </c>
      <c r="C57" s="18"/>
      <c r="D57" s="27"/>
      <c r="E57" s="27"/>
      <c r="F57" s="27">
        <f>QUARTILE(F38:F49,3)</f>
        <v>174.9490437499999</v>
      </c>
      <c r="G57" s="43"/>
      <c r="H57" s="27"/>
      <c r="I57" s="27"/>
      <c r="J57" s="27">
        <f>QUARTILE(J38:J49,3)</f>
        <v>1045.0543437499998</v>
      </c>
      <c r="K57" s="43"/>
      <c r="L57" s="27"/>
      <c r="M57" s="27"/>
      <c r="N57" s="27">
        <f>QUARTILE(N38:N49,3)</f>
        <v>1380.4490625000003</v>
      </c>
      <c r="O57" s="43"/>
      <c r="P57" s="27"/>
      <c r="Q57" s="27"/>
      <c r="R57" s="27">
        <f>QUARTILE(R38:R49,3)</f>
        <v>1289.7869062499999</v>
      </c>
      <c r="S57" s="21"/>
      <c r="T57" s="27"/>
      <c r="U57" s="27">
        <f>QUARTILE(U38:U49,3)</f>
        <v>1308.9940513888891</v>
      </c>
      <c r="V57" s="21"/>
    </row>
    <row r="58" spans="1:22" ht="15.5" x14ac:dyDescent="0.35">
      <c r="A58" s="18"/>
      <c r="B58" s="23" t="s">
        <v>75</v>
      </c>
      <c r="C58" s="18"/>
      <c r="D58" s="27"/>
      <c r="E58" s="27"/>
      <c r="F58" s="27">
        <f>MAX(F38:F49)</f>
        <v>286.13639999999998</v>
      </c>
      <c r="G58" s="43"/>
      <c r="H58" s="27"/>
      <c r="I58" s="27"/>
      <c r="J58" s="27">
        <f>MAX(J38:J49)</f>
        <v>3922.9807500000015</v>
      </c>
      <c r="K58" s="43"/>
      <c r="L58" s="27"/>
      <c r="M58" s="27"/>
      <c r="N58" s="27">
        <f>MAX(N38:N49)</f>
        <v>2461.9269999999997</v>
      </c>
      <c r="O58" s="43"/>
      <c r="P58" s="27"/>
      <c r="Q58" s="27"/>
      <c r="R58" s="27">
        <f>MAX(R38:R49)</f>
        <v>3266.1512999999995</v>
      </c>
      <c r="S58" s="21"/>
      <c r="T58" s="27"/>
      <c r="U58" s="27">
        <f>MAX(U38:U49)</f>
        <v>3206.5179111111111</v>
      </c>
      <c r="V58" s="21"/>
    </row>
    <row r="59" spans="1:22" ht="15.5" x14ac:dyDescent="0.35">
      <c r="A59" s="18"/>
      <c r="B59" s="23"/>
      <c r="C59" s="18"/>
      <c r="D59" s="27"/>
      <c r="E59" s="27"/>
      <c r="F59" s="27"/>
      <c r="G59" s="43"/>
      <c r="H59" s="27"/>
      <c r="I59" s="27"/>
      <c r="J59" s="27"/>
      <c r="K59" s="43"/>
      <c r="L59" s="27"/>
      <c r="M59" s="27"/>
      <c r="N59" s="27"/>
      <c r="O59" s="43"/>
      <c r="P59" s="27"/>
      <c r="Q59" s="27"/>
      <c r="R59" s="27"/>
      <c r="S59" s="21"/>
      <c r="T59" s="27"/>
      <c r="U59" s="27"/>
      <c r="V59" s="21"/>
    </row>
    <row r="60" spans="1:22" ht="15.5" x14ac:dyDescent="0.35">
      <c r="A60" s="18"/>
      <c r="B60" s="23" t="s">
        <v>76</v>
      </c>
      <c r="C60" s="18"/>
      <c r="D60" s="27"/>
      <c r="E60" s="27"/>
      <c r="F60" s="27">
        <f>F54</f>
        <v>86.24524999999997</v>
      </c>
      <c r="G60" s="43"/>
      <c r="H60" s="27"/>
      <c r="I60" s="27"/>
      <c r="J60" s="27">
        <f>J54</f>
        <v>429.60900000000009</v>
      </c>
      <c r="K60" s="43"/>
      <c r="L60" s="27"/>
      <c r="M60" s="27"/>
      <c r="N60" s="27">
        <f>N54</f>
        <v>375.91015000000004</v>
      </c>
      <c r="O60" s="43"/>
      <c r="P60" s="27"/>
      <c r="Q60" s="27"/>
      <c r="R60" s="27">
        <f>R54</f>
        <v>395.47410000000008</v>
      </c>
      <c r="S60" s="21"/>
      <c r="T60" s="27"/>
      <c r="U60" s="27">
        <f>U54</f>
        <v>422.18151111111109</v>
      </c>
      <c r="V60" s="21"/>
    </row>
    <row r="61" spans="1:22" ht="15.5" x14ac:dyDescent="0.35">
      <c r="A61" s="18" t="s">
        <v>77</v>
      </c>
      <c r="B61" s="23" t="s">
        <v>78</v>
      </c>
      <c r="C61" s="18"/>
      <c r="D61" s="27"/>
      <c r="E61" s="27"/>
      <c r="F61" s="27">
        <f>(F55-F54)</f>
        <v>12.876390625000028</v>
      </c>
      <c r="G61" s="43"/>
      <c r="H61" s="27"/>
      <c r="I61" s="27"/>
      <c r="J61" s="27">
        <f>(J55-J54)</f>
        <v>388.08787499999977</v>
      </c>
      <c r="K61" s="43"/>
      <c r="L61" s="27"/>
      <c r="M61" s="27"/>
      <c r="N61" s="27">
        <f>(N55-N54)</f>
        <v>160.83959374999984</v>
      </c>
      <c r="O61" s="43"/>
      <c r="P61" s="27"/>
      <c r="Q61" s="27"/>
      <c r="R61" s="27">
        <f>(R55-R54)</f>
        <v>51.880043749999857</v>
      </c>
      <c r="S61" s="21"/>
      <c r="T61" s="27"/>
      <c r="U61" s="27">
        <f>(U55-U54)</f>
        <v>159.19272361111103</v>
      </c>
      <c r="V61" s="21"/>
    </row>
    <row r="62" spans="1:22" ht="17.25" customHeight="1" x14ac:dyDescent="0.35">
      <c r="A62" s="18"/>
      <c r="B62" s="23" t="s">
        <v>79</v>
      </c>
      <c r="C62" s="18"/>
      <c r="D62" s="27"/>
      <c r="E62" s="27"/>
      <c r="F62" s="27">
        <f>(F56-F55)</f>
        <v>51.165934375000006</v>
      </c>
      <c r="G62" s="43"/>
      <c r="H62" s="27"/>
      <c r="I62" s="27"/>
      <c r="J62" s="27">
        <f>(J56-J55)</f>
        <v>148.93515000000036</v>
      </c>
      <c r="K62" s="43"/>
      <c r="L62" s="27"/>
      <c r="M62" s="27"/>
      <c r="N62" s="27">
        <f>(N56-N55)</f>
        <v>399.95034375</v>
      </c>
      <c r="O62" s="43"/>
      <c r="P62" s="27"/>
      <c r="Q62" s="27"/>
      <c r="R62" s="27">
        <f>(R56-R55)</f>
        <v>466.23970625000027</v>
      </c>
      <c r="S62" s="21"/>
      <c r="T62" s="27"/>
      <c r="U62" s="27">
        <f>(U56-U55)</f>
        <v>356.61559861111118</v>
      </c>
      <c r="V62" s="21"/>
    </row>
    <row r="63" spans="1:22" ht="15.5" x14ac:dyDescent="0.35">
      <c r="A63" s="18"/>
      <c r="B63" s="23" t="s">
        <v>80</v>
      </c>
      <c r="C63" s="18"/>
      <c r="D63" s="27"/>
      <c r="E63" s="27"/>
      <c r="F63" s="27">
        <f>(F57-F56)</f>
        <v>24.661468749999898</v>
      </c>
      <c r="G63" s="43"/>
      <c r="H63" s="27"/>
      <c r="I63" s="27"/>
      <c r="J63" s="27">
        <f>(J57-J56)</f>
        <v>78.42231874999959</v>
      </c>
      <c r="K63" s="43"/>
      <c r="L63" s="27"/>
      <c r="M63" s="27"/>
      <c r="N63" s="27">
        <f>(N57-N56)</f>
        <v>443.74897500000043</v>
      </c>
      <c r="O63" s="43"/>
      <c r="P63" s="27"/>
      <c r="Q63" s="27"/>
      <c r="R63" s="27">
        <f>(R57-R56)</f>
        <v>376.1930562499997</v>
      </c>
      <c r="S63" s="21"/>
      <c r="T63" s="27"/>
      <c r="U63" s="27">
        <f>(U57-U56)</f>
        <v>371.00421805555584</v>
      </c>
      <c r="V63" s="21"/>
    </row>
    <row r="64" spans="1:22" ht="15.5" x14ac:dyDescent="0.35">
      <c r="A64" s="18"/>
      <c r="B64" s="23" t="s">
        <v>81</v>
      </c>
      <c r="C64" s="18"/>
      <c r="D64" s="27"/>
      <c r="E64" s="27"/>
      <c r="F64" s="27">
        <f>(F58-F57)</f>
        <v>111.18735625000008</v>
      </c>
      <c r="G64" s="43"/>
      <c r="H64" s="27"/>
      <c r="I64" s="27"/>
      <c r="J64" s="27">
        <f>(J58-J57)</f>
        <v>2877.9264062500015</v>
      </c>
      <c r="K64" s="43"/>
      <c r="L64" s="27"/>
      <c r="M64" s="27"/>
      <c r="N64" s="27">
        <f>(N58-N57)</f>
        <v>1081.4779374999994</v>
      </c>
      <c r="O64" s="43"/>
      <c r="P64" s="27"/>
      <c r="Q64" s="27"/>
      <c r="R64" s="27">
        <f>(R58-R57)</f>
        <v>1976.3643937499996</v>
      </c>
      <c r="S64" s="21"/>
      <c r="T64" s="27"/>
      <c r="U64" s="27">
        <f>(U58-U57)</f>
        <v>1897.5238597222219</v>
      </c>
      <c r="V64" s="21"/>
    </row>
    <row r="65" spans="1:22" ht="15.5" x14ac:dyDescent="0.35">
      <c r="A65" s="17"/>
      <c r="B65" s="17"/>
      <c r="C65" s="17"/>
      <c r="D65" s="18"/>
      <c r="E65" s="18"/>
      <c r="F65" s="18"/>
      <c r="G65" s="43"/>
      <c r="H65" s="18"/>
      <c r="I65" s="18"/>
      <c r="J65" s="18"/>
      <c r="K65" s="43"/>
      <c r="L65" s="18"/>
      <c r="M65" s="18"/>
      <c r="N65" s="18"/>
      <c r="O65" s="43"/>
      <c r="P65" s="18"/>
      <c r="Q65" s="18"/>
      <c r="R65" s="18"/>
      <c r="S65" s="21"/>
      <c r="T65" s="18"/>
      <c r="U65" s="18"/>
      <c r="V65" s="21"/>
    </row>
    <row r="66" spans="1:22" ht="15.5" x14ac:dyDescent="0.35">
      <c r="A66" s="17"/>
      <c r="B66" s="19" t="s">
        <v>13</v>
      </c>
      <c r="C66" s="17"/>
      <c r="D66" s="118" t="s">
        <v>63</v>
      </c>
      <c r="E66" s="118"/>
      <c r="F66" s="118"/>
      <c r="G66" s="43"/>
      <c r="H66" s="118" t="s">
        <v>63</v>
      </c>
      <c r="I66" s="118"/>
      <c r="J66" s="118"/>
      <c r="K66" s="43"/>
      <c r="L66" s="118" t="s">
        <v>63</v>
      </c>
      <c r="M66" s="118"/>
      <c r="N66" s="118"/>
      <c r="O66" s="43"/>
      <c r="P66" s="118" t="s">
        <v>63</v>
      </c>
      <c r="Q66" s="118"/>
      <c r="R66" s="118"/>
      <c r="S66" s="21"/>
      <c r="T66" s="119" t="s">
        <v>19</v>
      </c>
      <c r="U66" s="119"/>
      <c r="V66" s="21"/>
    </row>
    <row r="67" spans="1:22" ht="15.5" x14ac:dyDescent="0.35">
      <c r="A67" s="17"/>
      <c r="B67" s="20"/>
      <c r="C67" s="17"/>
      <c r="D67" s="118" t="s">
        <v>15</v>
      </c>
      <c r="E67" s="118"/>
      <c r="F67" s="118"/>
      <c r="G67" s="43"/>
      <c r="H67" s="118" t="s">
        <v>16</v>
      </c>
      <c r="I67" s="118"/>
      <c r="J67" s="118"/>
      <c r="K67" s="43"/>
      <c r="L67" s="118" t="s">
        <v>17</v>
      </c>
      <c r="M67" s="118"/>
      <c r="N67" s="118"/>
      <c r="O67" s="43"/>
      <c r="P67" s="118" t="s">
        <v>18</v>
      </c>
      <c r="Q67" s="118"/>
      <c r="R67" s="118"/>
      <c r="S67" s="21"/>
      <c r="T67" s="118" t="s">
        <v>65</v>
      </c>
      <c r="U67" s="118"/>
      <c r="V67" s="21"/>
    </row>
    <row r="68" spans="1:22" ht="15.5" x14ac:dyDescent="0.35">
      <c r="A68" s="17"/>
      <c r="B68" s="17"/>
      <c r="C68" s="17"/>
      <c r="D68" s="35" t="s">
        <v>62</v>
      </c>
      <c r="E68" s="35"/>
      <c r="F68" s="40" t="s">
        <v>66</v>
      </c>
      <c r="G68" s="21"/>
      <c r="H68" s="35" t="s">
        <v>62</v>
      </c>
      <c r="I68" s="35"/>
      <c r="J68" s="40" t="s">
        <v>66</v>
      </c>
      <c r="K68" s="21"/>
      <c r="L68" s="35" t="s">
        <v>62</v>
      </c>
      <c r="M68" s="35"/>
      <c r="N68" s="40" t="s">
        <v>66</v>
      </c>
      <c r="O68" s="21"/>
      <c r="P68" s="35" t="s">
        <v>62</v>
      </c>
      <c r="Q68" s="35"/>
      <c r="R68" s="40" t="s">
        <v>66</v>
      </c>
      <c r="S68" s="21"/>
      <c r="T68" s="35"/>
      <c r="U68" s="40" t="s">
        <v>66</v>
      </c>
      <c r="V68" s="21"/>
    </row>
    <row r="69" spans="1:22" ht="15.5" x14ac:dyDescent="0.35">
      <c r="A69" s="17"/>
      <c r="B69" s="17"/>
      <c r="C69" s="17"/>
      <c r="D69" s="18"/>
      <c r="E69" s="18"/>
      <c r="F69" s="18"/>
      <c r="G69" s="43"/>
      <c r="H69" s="18"/>
      <c r="I69" s="18"/>
      <c r="J69" s="18"/>
      <c r="K69" s="43"/>
      <c r="L69" s="18"/>
      <c r="M69" s="18"/>
      <c r="N69" s="18"/>
      <c r="O69" s="43"/>
      <c r="P69" s="18"/>
      <c r="Q69" s="18"/>
      <c r="R69" s="18"/>
      <c r="S69" s="21"/>
      <c r="T69" s="18"/>
      <c r="U69" s="18"/>
      <c r="V69" s="21"/>
    </row>
    <row r="70" spans="1:22" ht="15.5" x14ac:dyDescent="0.35">
      <c r="A70" s="17"/>
      <c r="B70" s="28">
        <v>1</v>
      </c>
      <c r="C70" s="17"/>
      <c r="D70" s="35">
        <v>218</v>
      </c>
      <c r="E70" s="35"/>
      <c r="F70" s="35">
        <f>(AVERAGE(D70:E70)/1000)*'Salivary Flow Rate'!L50</f>
        <v>63.650550000000017</v>
      </c>
      <c r="G70" s="43"/>
      <c r="H70" s="35">
        <v>90</v>
      </c>
      <c r="I70" s="35"/>
      <c r="J70" s="35">
        <f>(AVERAGE(H70:I70)/1000)*'Salivary Flow Rate'!U50</f>
        <v>41.532749999999986</v>
      </c>
      <c r="K70" s="43"/>
      <c r="L70" s="35">
        <v>68</v>
      </c>
      <c r="M70" s="35"/>
      <c r="N70" s="35">
        <f>(AVERAGE(L70:M70)/1000)*'Salivary Flow Rate'!AD50</f>
        <v>25.719299999999986</v>
      </c>
      <c r="O70" s="43"/>
      <c r="P70" s="35">
        <v>9.5</v>
      </c>
      <c r="Q70" s="35"/>
      <c r="R70" s="35">
        <f>(AVERAGE(P70:Q70)/1000)*'Salivary Flow Rate'!AM50</f>
        <v>3.7966749999999987</v>
      </c>
      <c r="S70" s="21"/>
      <c r="T70" s="35"/>
      <c r="U70" s="35">
        <f>(AVERAGE(H70,L70,P70)/1000)*'Salivary Flow Rate'!AO50</f>
        <v>23.065680555555549</v>
      </c>
      <c r="V70" s="21"/>
    </row>
    <row r="71" spans="1:22" ht="15.5" x14ac:dyDescent="0.35">
      <c r="A71" s="17"/>
      <c r="B71" s="28">
        <v>2</v>
      </c>
      <c r="C71" s="17"/>
      <c r="D71" s="35">
        <v>106</v>
      </c>
      <c r="E71" s="35"/>
      <c r="F71" s="35">
        <f>(AVERAGE(D71:E71)/1000)*'Salivary Flow Rate'!L51</f>
        <v>38.59989999999997</v>
      </c>
      <c r="G71" s="43"/>
      <c r="H71" s="35">
        <v>30</v>
      </c>
      <c r="I71" s="35"/>
      <c r="J71" s="35">
        <f>(AVERAGE(H71:I71)/1000)*'Salivary Flow Rate'!U51</f>
        <v>16.156500000000001</v>
      </c>
      <c r="K71" s="43"/>
      <c r="L71" s="35">
        <v>41</v>
      </c>
      <c r="M71" s="35"/>
      <c r="N71" s="35">
        <f>(AVERAGE(L71:M71)/1000)*'Salivary Flow Rate'!AD51</f>
        <v>20.38417500000001</v>
      </c>
      <c r="O71" s="43"/>
      <c r="P71" s="35">
        <v>59</v>
      </c>
      <c r="Q71" s="35"/>
      <c r="R71" s="35">
        <f>(AVERAGE(P71:Q71)/1000)*'Salivary Flow Rate'!AM51</f>
        <v>29.604725000000006</v>
      </c>
      <c r="S71" s="21"/>
      <c r="T71" s="35"/>
      <c r="U71" s="35">
        <f>(AVERAGE(H71,L71,P71)/1000)*'Salivary Flow Rate'!AO51</f>
        <v>22.208333333333339</v>
      </c>
      <c r="V71" s="21"/>
    </row>
    <row r="72" spans="1:22" ht="15.5" x14ac:dyDescent="0.35">
      <c r="A72" s="17"/>
      <c r="B72" s="28">
        <v>3</v>
      </c>
      <c r="C72" s="17"/>
      <c r="D72" s="35">
        <v>73</v>
      </c>
      <c r="E72" s="35"/>
      <c r="F72" s="35">
        <f>(AVERAGE(D72:E72)/1000)*'Salivary Flow Rate'!L52</f>
        <v>58.091575000000006</v>
      </c>
      <c r="G72" s="43"/>
      <c r="H72" s="35">
        <v>66</v>
      </c>
      <c r="I72" s="35"/>
      <c r="J72" s="35">
        <f>(AVERAGE(H72:I72)/1000)*'Salivary Flow Rate'!U52</f>
        <v>80.838450000000023</v>
      </c>
      <c r="K72" s="43"/>
      <c r="L72" s="35">
        <v>41</v>
      </c>
      <c r="M72" s="35"/>
      <c r="N72" s="35">
        <f>(AVERAGE(L72:M72)/1000)*'Salivary Flow Rate'!AD52</f>
        <v>45.330625000000012</v>
      </c>
      <c r="O72" s="43"/>
      <c r="P72" s="35">
        <v>49</v>
      </c>
      <c r="Q72" s="35"/>
      <c r="R72" s="35">
        <f>(AVERAGE(P72:Q72)/1000)*'Salivary Flow Rate'!AM52</f>
        <v>57.913100000000007</v>
      </c>
      <c r="S72" s="21"/>
      <c r="T72" s="35"/>
      <c r="U72" s="35">
        <f>(AVERAGE(H72,L72,P72)/1000)*'Salivary Flow Rate'!AO52</f>
        <v>60.880733333333339</v>
      </c>
      <c r="V72" s="21"/>
    </row>
    <row r="73" spans="1:22" ht="15.5" x14ac:dyDescent="0.35">
      <c r="A73" s="17"/>
      <c r="B73" s="28">
        <v>4</v>
      </c>
      <c r="C73" s="17"/>
      <c r="D73" s="35">
        <v>655</v>
      </c>
      <c r="E73" s="35"/>
      <c r="F73" s="35">
        <f>(AVERAGE(D73:E73)/1000)*'Salivary Flow Rate'!L53</f>
        <v>252.86275000000012</v>
      </c>
      <c r="G73" s="43"/>
      <c r="H73" s="35">
        <v>247</v>
      </c>
      <c r="I73" s="35"/>
      <c r="J73" s="35">
        <f>(AVERAGE(H73:I73)/1000)*'Salivary Flow Rate'!U53</f>
        <v>119.68385000000002</v>
      </c>
      <c r="K73" s="43"/>
      <c r="L73" s="35">
        <v>148</v>
      </c>
      <c r="M73" s="35"/>
      <c r="N73" s="35">
        <f>(AVERAGE(L73:M73)/1000)*'Salivary Flow Rate'!AD53</f>
        <v>57.135399999999997</v>
      </c>
      <c r="O73" s="43"/>
      <c r="P73" s="35">
        <v>150</v>
      </c>
      <c r="Q73" s="35"/>
      <c r="R73" s="35">
        <f>(AVERAGE(P73:Q73)/1000)*'Salivary Flow Rate'!AM53</f>
        <v>59.103749999999977</v>
      </c>
      <c r="S73" s="21"/>
      <c r="T73" s="35"/>
      <c r="U73" s="35">
        <f>(AVERAGE(H73,L73,P73)/1000)*'Salivary Flow Rate'!AO53</f>
        <v>76.580069444444447</v>
      </c>
      <c r="V73" s="21"/>
    </row>
    <row r="74" spans="1:22" ht="15.5" x14ac:dyDescent="0.35">
      <c r="A74" s="17"/>
      <c r="B74" s="28">
        <v>5</v>
      </c>
      <c r="C74" s="17"/>
      <c r="D74" s="35">
        <v>296</v>
      </c>
      <c r="E74" s="35"/>
      <c r="F74" s="35">
        <f>(AVERAGE(D74:E74)/1000)*'Salivary Flow Rate'!L54</f>
        <v>172.23499999999996</v>
      </c>
      <c r="G74" s="43"/>
      <c r="H74" s="35">
        <v>90</v>
      </c>
      <c r="I74" s="35"/>
      <c r="J74" s="35">
        <f>(AVERAGE(H74:I74)/1000)*'Salivary Flow Rate'!U54</f>
        <v>105.283125</v>
      </c>
      <c r="K74" s="43"/>
      <c r="L74" s="35">
        <v>86</v>
      </c>
      <c r="M74" s="35"/>
      <c r="N74" s="35">
        <f>(AVERAGE(L74:M74)/1000)*'Salivary Flow Rate'!AD54</f>
        <v>74.410424999999989</v>
      </c>
      <c r="O74" s="43"/>
      <c r="P74" s="35">
        <v>109</v>
      </c>
      <c r="Q74" s="35"/>
      <c r="R74" s="35">
        <f>(AVERAGE(P74:Q74)/1000)*'Salivary Flow Rate'!AM54</f>
        <v>90.054437499999992</v>
      </c>
      <c r="S74" s="21"/>
      <c r="T74" s="35"/>
      <c r="U74" s="35">
        <f>(AVERAGE(H74,L74,P74)/1000)*'Salivary Flow Rate'!AO54</f>
        <v>90.60585416666666</v>
      </c>
      <c r="V74" s="21"/>
    </row>
    <row r="75" spans="1:22" ht="15.5" x14ac:dyDescent="0.35">
      <c r="A75" s="17"/>
      <c r="B75" s="28">
        <v>7</v>
      </c>
      <c r="C75" s="17"/>
      <c r="D75" s="35">
        <v>142</v>
      </c>
      <c r="E75" s="35"/>
      <c r="F75" s="35">
        <f>(AVERAGE(D75:E75)/1000)*'Salivary Flow Rate'!L55</f>
        <v>115.56314999999996</v>
      </c>
      <c r="G75" s="43"/>
      <c r="H75" s="35">
        <v>125</v>
      </c>
      <c r="I75" s="35"/>
      <c r="J75" s="35">
        <f>(AVERAGE(H75:I75)/1000)*'Salivary Flow Rate'!U55</f>
        <v>90.959375000000009</v>
      </c>
      <c r="K75" s="43"/>
      <c r="L75" s="35">
        <v>83</v>
      </c>
      <c r="M75" s="35"/>
      <c r="N75" s="35">
        <f>(AVERAGE(L75:M75)/1000)*'Salivary Flow Rate'!AD55</f>
        <v>56.257399999999997</v>
      </c>
      <c r="O75" s="43"/>
      <c r="P75" s="35">
        <v>81</v>
      </c>
      <c r="Q75" s="35"/>
      <c r="R75" s="35">
        <f>(AVERAGE(P75:Q75)/1000)*'Salivary Flow Rate'!AM55</f>
        <v>62.892450000000004</v>
      </c>
      <c r="S75" s="21"/>
      <c r="T75" s="35"/>
      <c r="U75" s="35">
        <f>(AVERAGE(H75,L75,P75)/1000)*'Salivary Flow Rate'!AO55</f>
        <v>70.064036111111108</v>
      </c>
      <c r="V75" s="21"/>
    </row>
    <row r="76" spans="1:22" ht="15.5" x14ac:dyDescent="0.35">
      <c r="A76" s="17"/>
      <c r="B76" s="28">
        <v>8</v>
      </c>
      <c r="C76" s="17"/>
      <c r="D76" s="35">
        <v>306</v>
      </c>
      <c r="E76" s="35"/>
      <c r="F76" s="35">
        <f>(AVERAGE(D76:E76)/1000)*'Salivary Flow Rate'!L56</f>
        <v>246.93434999999997</v>
      </c>
      <c r="G76" s="43"/>
      <c r="H76" s="35">
        <v>347</v>
      </c>
      <c r="I76" s="35"/>
      <c r="J76" s="35">
        <f>(AVERAGE(H76:I76)/1000)*'Salivary Flow Rate'!U56</f>
        <v>240.21942499999997</v>
      </c>
      <c r="K76" s="43"/>
      <c r="L76" s="35">
        <v>263</v>
      </c>
      <c r="M76" s="35"/>
      <c r="N76" s="35">
        <f>(AVERAGE(L76:M76)/1000)*'Salivary Flow Rate'!AD56</f>
        <v>155.216025</v>
      </c>
      <c r="O76" s="43"/>
      <c r="P76" s="35">
        <v>120</v>
      </c>
      <c r="Q76" s="35"/>
      <c r="R76" s="35">
        <f>(AVERAGE(P76:Q76)/1000)*'Salivary Flow Rate'!AM56</f>
        <v>76.524000000000015</v>
      </c>
      <c r="S76" s="21"/>
      <c r="T76" s="35"/>
      <c r="U76" s="35">
        <f>(AVERAGE(H76,L76,P76)/1000)*'Salivary Flow Rate'!AO56</f>
        <v>155.74550000000002</v>
      </c>
      <c r="V76" s="21"/>
    </row>
    <row r="77" spans="1:22" ht="15.5" x14ac:dyDescent="0.35">
      <c r="A77" s="17"/>
      <c r="B77" s="28">
        <v>9</v>
      </c>
      <c r="C77" s="17"/>
      <c r="D77" s="35">
        <v>219</v>
      </c>
      <c r="E77" s="35"/>
      <c r="F77" s="35">
        <f>(AVERAGE(D77:E77)/1000)*'Salivary Flow Rate'!L57</f>
        <v>185.83245000000005</v>
      </c>
      <c r="G77" s="43"/>
      <c r="H77" s="35">
        <v>136</v>
      </c>
      <c r="I77" s="35"/>
      <c r="J77" s="35">
        <f>(AVERAGE(H77:I77)/1000)*'Salivary Flow Rate'!U57</f>
        <v>117.15039999999999</v>
      </c>
      <c r="K77" s="43"/>
      <c r="L77" s="35">
        <v>183</v>
      </c>
      <c r="M77" s="35"/>
      <c r="N77" s="35">
        <f>(AVERAGE(L77:M77)/1000)*'Salivary Flow Rate'!AD57</f>
        <v>149.28682499999996</v>
      </c>
      <c r="O77" s="43"/>
      <c r="P77" s="35">
        <v>137</v>
      </c>
      <c r="Q77" s="35"/>
      <c r="R77" s="35">
        <f>(AVERAGE(P77:Q77)/1000)*'Salivary Flow Rate'!AM57</f>
        <v>148.23057500000004</v>
      </c>
      <c r="S77" s="21"/>
      <c r="T77" s="35"/>
      <c r="U77" s="35">
        <f>(AVERAGE(H77,L77,P77)/1000)*'Salivary Flow Rate'!AO57</f>
        <v>139.79693333333333</v>
      </c>
      <c r="V77" s="21"/>
    </row>
    <row r="78" spans="1:22" ht="15.5" x14ac:dyDescent="0.35">
      <c r="A78" s="17"/>
      <c r="B78" s="28">
        <v>11</v>
      </c>
      <c r="C78" s="17"/>
      <c r="D78" s="35">
        <v>327</v>
      </c>
      <c r="E78" s="35"/>
      <c r="F78" s="35">
        <f>(AVERAGE(D78:E78)/1000)*'Salivary Flow Rate'!L58</f>
        <v>301.73925000000003</v>
      </c>
      <c r="G78" s="43"/>
      <c r="H78" s="35">
        <v>170</v>
      </c>
      <c r="I78" s="35"/>
      <c r="J78" s="35">
        <f>(AVERAGE(H78:I78)/1000)*'Salivary Flow Rate'!U58</f>
        <v>182.35899999999998</v>
      </c>
      <c r="K78" s="43"/>
      <c r="L78" s="35">
        <v>315</v>
      </c>
      <c r="M78" s="35"/>
      <c r="N78" s="35">
        <f>(AVERAGE(L78:M78)/1000)*'Salivary Flow Rate'!AD58</f>
        <v>317.98462499999999</v>
      </c>
      <c r="O78" s="43"/>
      <c r="P78" s="35">
        <v>225.99999999999997</v>
      </c>
      <c r="Q78" s="35"/>
      <c r="R78" s="35">
        <f>(AVERAGE(P78:Q78)/1000)*'Salivary Flow Rate'!AM58</f>
        <v>217.60410000000002</v>
      </c>
      <c r="S78" s="21"/>
      <c r="T78" s="35"/>
      <c r="U78" s="35">
        <f>(AVERAGE(H78,L78,P78)/1000)*'Salivary Flow Rate'!AO58</f>
        <v>240.55697499999997</v>
      </c>
      <c r="V78" s="21"/>
    </row>
    <row r="79" spans="1:22" ht="15.5" x14ac:dyDescent="0.35">
      <c r="A79" s="17"/>
      <c r="B79" s="28">
        <v>12</v>
      </c>
      <c r="C79" s="17"/>
      <c r="D79" s="35">
        <v>137</v>
      </c>
      <c r="E79" s="35"/>
      <c r="F79" s="35">
        <f>(AVERAGE(D79:E79)/1000)*'Salivary Flow Rate'!L59</f>
        <v>87.402574999999999</v>
      </c>
      <c r="G79" s="43"/>
      <c r="H79" s="35">
        <v>123</v>
      </c>
      <c r="I79" s="35"/>
      <c r="J79" s="35">
        <f>(AVERAGE(H79:I79)/1000)*'Salivary Flow Rate'!U59</f>
        <v>95.567924999999988</v>
      </c>
      <c r="K79" s="43"/>
      <c r="L79" s="35">
        <v>96</v>
      </c>
      <c r="M79" s="35"/>
      <c r="N79" s="35">
        <f>(AVERAGE(L79:M79)/1000)*'Salivary Flow Rate'!AD59</f>
        <v>67.492800000000017</v>
      </c>
      <c r="O79" s="43"/>
      <c r="P79" s="35">
        <v>99</v>
      </c>
      <c r="Q79" s="35"/>
      <c r="R79" s="35">
        <f>(AVERAGE(P79:Q79)/1000)*'Salivary Flow Rate'!AM59</f>
        <v>79.009425000000007</v>
      </c>
      <c r="S79" s="21"/>
      <c r="T79" s="35"/>
      <c r="U79" s="35">
        <f>(AVERAGE(H79,L79,P79)/1000)*'Salivary Flow Rate'!AO59</f>
        <v>80.492866666666671</v>
      </c>
      <c r="V79" s="21"/>
    </row>
    <row r="80" spans="1:22" ht="15.5" x14ac:dyDescent="0.35">
      <c r="A80" s="17"/>
      <c r="B80" s="28">
        <v>13</v>
      </c>
      <c r="C80" s="17"/>
      <c r="D80" s="35">
        <v>1209</v>
      </c>
      <c r="E80" s="35"/>
      <c r="F80" s="35">
        <f>(AVERAGE(D80:E80)/1000)*'Salivary Flow Rate'!L60</f>
        <v>405.951975</v>
      </c>
      <c r="G80" s="43"/>
      <c r="H80" s="35">
        <v>483</v>
      </c>
      <c r="I80" s="35"/>
      <c r="J80" s="35">
        <f>(AVERAGE(H80:I80)/1000)*'Salivary Flow Rate'!U60</f>
        <v>213.19619999999998</v>
      </c>
      <c r="K80" s="43"/>
      <c r="L80" s="35">
        <v>211</v>
      </c>
      <c r="M80" s="35"/>
      <c r="N80" s="35">
        <f>(AVERAGE(L80:M80)/1000)*'Salivary Flow Rate'!AD60</f>
        <v>86.267349999999979</v>
      </c>
      <c r="O80" s="43"/>
      <c r="P80" s="35">
        <v>284</v>
      </c>
      <c r="Q80" s="35"/>
      <c r="R80" s="35">
        <f>(AVERAGE(P80:Q80)/1000)*'Salivary Flow Rate'!AM60</f>
        <v>99.882799999999975</v>
      </c>
      <c r="S80" s="21"/>
      <c r="T80" s="35"/>
      <c r="U80" s="35">
        <f>(AVERAGE(H80,L80,P80)/1000)*'Salivary Flow Rate'!AO60</f>
        <v>130.61189999999999</v>
      </c>
      <c r="V80" s="21"/>
    </row>
    <row r="81" spans="1:22" ht="15.5" x14ac:dyDescent="0.35">
      <c r="A81" s="17"/>
      <c r="B81" s="28">
        <v>14</v>
      </c>
      <c r="C81" s="17"/>
      <c r="D81" s="35">
        <v>1117</v>
      </c>
      <c r="E81" s="35"/>
      <c r="F81" s="35">
        <f>(AVERAGE(D81:E81)/1000)*'Salivary Flow Rate'!L61</f>
        <v>717.92382499999985</v>
      </c>
      <c r="G81" s="43"/>
      <c r="H81" s="35">
        <v>688</v>
      </c>
      <c r="I81" s="35"/>
      <c r="J81" s="35">
        <f>(AVERAGE(H81:I81)/1000)*'Salivary Flow Rate'!U61</f>
        <v>542.86639999999977</v>
      </c>
      <c r="K81" s="43"/>
      <c r="L81" s="35">
        <v>1672</v>
      </c>
      <c r="M81" s="35"/>
      <c r="N81" s="35">
        <f>(AVERAGE(L81:M81)/1000)*'Salivary Flow Rate'!AD61</f>
        <v>1208.4379999999999</v>
      </c>
      <c r="O81" s="43"/>
      <c r="P81" s="35">
        <v>1486</v>
      </c>
      <c r="Q81" s="35"/>
      <c r="R81" s="35">
        <f>(AVERAGE(P81:Q81)/1000)*'Salivary Flow Rate'!AM61</f>
        <v>1069.1026999999999</v>
      </c>
      <c r="S81" s="21"/>
      <c r="T81" s="35"/>
      <c r="U81" s="35">
        <f>(AVERAGE(H81,L81,P81)/1000)*'Salivary Flow Rate'!AO61</f>
        <v>953.48749999999984</v>
      </c>
      <c r="V81" s="21"/>
    </row>
    <row r="82" spans="1:22" ht="15.5" x14ac:dyDescent="0.35">
      <c r="A82" s="17"/>
      <c r="B82" s="17"/>
      <c r="C82" s="17"/>
      <c r="D82" s="25"/>
      <c r="E82" s="25"/>
      <c r="F82" s="25"/>
      <c r="G82" s="43"/>
      <c r="H82" s="25"/>
      <c r="I82" s="25"/>
      <c r="J82" s="25"/>
      <c r="K82" s="43"/>
      <c r="L82" s="25"/>
      <c r="M82" s="25"/>
      <c r="N82" s="25"/>
      <c r="O82" s="43"/>
      <c r="P82" s="25"/>
      <c r="Q82" s="25"/>
      <c r="R82" s="25"/>
      <c r="S82" s="21"/>
      <c r="T82" s="25"/>
      <c r="U82" s="25"/>
      <c r="V82" s="21"/>
    </row>
    <row r="83" spans="1:22" ht="15.5" x14ac:dyDescent="0.35">
      <c r="A83" s="17"/>
      <c r="B83" s="22" t="s">
        <v>11</v>
      </c>
      <c r="C83" s="18" t="e">
        <f>AVERAGE(C70:C74)</f>
        <v>#DIV/0!</v>
      </c>
      <c r="D83" s="27">
        <f>AVERAGE(D70:D81)</f>
        <v>400.41666666666669</v>
      </c>
      <c r="E83" s="27" t="e">
        <f>AVERAGE(E70:E81)</f>
        <v>#DIV/0!</v>
      </c>
      <c r="F83" s="27">
        <f t="shared" ref="F83" si="20">AVERAGE(F70:F81)</f>
        <v>220.56561250000001</v>
      </c>
      <c r="G83" s="43"/>
      <c r="H83" s="27">
        <f>AVERAGE(H70:H81)</f>
        <v>216.25</v>
      </c>
      <c r="I83" s="27" t="e">
        <f t="shared" ref="I83:J83" si="21">AVERAGE(I70:I81)</f>
        <v>#DIV/0!</v>
      </c>
      <c r="J83" s="27">
        <f t="shared" si="21"/>
        <v>153.81778333333332</v>
      </c>
      <c r="K83" s="43"/>
      <c r="L83" s="27">
        <f>AVERAGE(L70:L81)</f>
        <v>267.25</v>
      </c>
      <c r="M83" s="27" t="e">
        <f t="shared" ref="M83:N83" si="22">AVERAGE(M70:M81)</f>
        <v>#DIV/0!</v>
      </c>
      <c r="N83" s="27">
        <f t="shared" si="22"/>
        <v>188.66024583333333</v>
      </c>
      <c r="O83" s="43"/>
      <c r="P83" s="27">
        <f>AVERAGE(P70:P81)</f>
        <v>234.125</v>
      </c>
      <c r="Q83" s="27" t="e">
        <f t="shared" ref="Q83:R83" si="23">AVERAGE(Q70:Q81)</f>
        <v>#DIV/0!</v>
      </c>
      <c r="R83" s="27">
        <f t="shared" si="23"/>
        <v>166.14322812499998</v>
      </c>
      <c r="S83" s="21"/>
      <c r="T83" s="27" t="e">
        <f t="shared" ref="T83:U83" si="24">AVERAGE(T70:T81)</f>
        <v>#DIV/0!</v>
      </c>
      <c r="U83" s="27">
        <f t="shared" si="24"/>
        <v>170.34136516203702</v>
      </c>
      <c r="V83" s="21"/>
    </row>
    <row r="84" spans="1:22" ht="15.5" x14ac:dyDescent="0.35">
      <c r="A84" s="18"/>
      <c r="B84" s="23" t="s">
        <v>12</v>
      </c>
      <c r="C84" s="18" t="e">
        <f>STDEV(C70:C74)</f>
        <v>#DIV/0!</v>
      </c>
      <c r="D84" s="27">
        <f>STDEV(D70:D81)</f>
        <v>387.71556076666059</v>
      </c>
      <c r="E84" s="27" t="e">
        <f t="shared" ref="E84:F84" si="25">STDEV(E70:E81)</f>
        <v>#DIV/0!</v>
      </c>
      <c r="F84" s="27">
        <f t="shared" si="25"/>
        <v>192.23392292888784</v>
      </c>
      <c r="G84" s="43"/>
      <c r="H84" s="27">
        <f>STDEV(H70:H81)</f>
        <v>196.90520331090565</v>
      </c>
      <c r="I84" s="27" t="e">
        <f t="shared" ref="I84:J84" si="26">STDEV(I70:I81)</f>
        <v>#DIV/0!</v>
      </c>
      <c r="J84" s="27">
        <f t="shared" si="26"/>
        <v>138.91085071824318</v>
      </c>
      <c r="K84" s="43"/>
      <c r="L84" s="27">
        <f>STDEV(L70:L81)</f>
        <v>451.09042129247013</v>
      </c>
      <c r="M84" s="27" t="e">
        <f t="shared" ref="M84:N84" si="27">STDEV(M70:M81)</f>
        <v>#DIV/0!</v>
      </c>
      <c r="N84" s="27">
        <f t="shared" si="27"/>
        <v>331.36060944800971</v>
      </c>
      <c r="O84" s="43"/>
      <c r="P84" s="27">
        <f>STDEV(P70:P81)</f>
        <v>401.36563046452022</v>
      </c>
      <c r="Q84" s="27" t="e">
        <f t="shared" ref="Q84:R84" si="28">STDEV(Q70:Q81)</f>
        <v>#DIV/0!</v>
      </c>
      <c r="R84" s="27">
        <f t="shared" si="28"/>
        <v>289.66122002617118</v>
      </c>
      <c r="S84" s="21"/>
      <c r="T84" s="27" t="e">
        <f t="shared" ref="T84:U84" si="29">STDEV(T70:T81)</f>
        <v>#DIV/0!</v>
      </c>
      <c r="U84" s="27">
        <f t="shared" si="29"/>
        <v>254.0338045474534</v>
      </c>
      <c r="V84" s="21"/>
    </row>
    <row r="85" spans="1:22" ht="15.5" x14ac:dyDescent="0.35">
      <c r="A85" s="17"/>
      <c r="B85" s="17"/>
      <c r="C85" s="17"/>
      <c r="D85" s="18"/>
      <c r="E85" s="18"/>
      <c r="F85" s="18"/>
      <c r="G85" s="43"/>
      <c r="H85" s="18"/>
      <c r="I85" s="18"/>
      <c r="J85" s="18"/>
      <c r="K85" s="43"/>
      <c r="L85" s="18"/>
      <c r="M85" s="18"/>
      <c r="N85" s="18"/>
      <c r="O85" s="43"/>
      <c r="P85" s="18"/>
      <c r="Q85" s="18"/>
      <c r="R85" s="18"/>
      <c r="S85" s="21"/>
      <c r="T85" s="18"/>
      <c r="U85" s="18"/>
      <c r="V85" s="21"/>
    </row>
    <row r="86" spans="1:22" ht="15.5" x14ac:dyDescent="0.35">
      <c r="A86" s="18"/>
      <c r="B86" s="23" t="s">
        <v>71</v>
      </c>
      <c r="C86" s="18"/>
      <c r="D86" s="27"/>
      <c r="E86" s="27"/>
      <c r="F86" s="27">
        <f>MIN(F70:F81)</f>
        <v>38.59989999999997</v>
      </c>
      <c r="G86" s="43"/>
      <c r="H86" s="27"/>
      <c r="I86" s="27"/>
      <c r="J86" s="27">
        <f>MIN(J70:J81)</f>
        <v>16.156500000000001</v>
      </c>
      <c r="K86" s="43"/>
      <c r="L86" s="27"/>
      <c r="M86" s="27"/>
      <c r="N86" s="27">
        <f>MIN(N70:N81)</f>
        <v>20.38417500000001</v>
      </c>
      <c r="O86" s="43"/>
      <c r="P86" s="27"/>
      <c r="Q86" s="27"/>
      <c r="R86" s="27">
        <f>MIN(R70:R81)</f>
        <v>3.7966749999999987</v>
      </c>
      <c r="S86" s="21"/>
      <c r="T86" s="27"/>
      <c r="U86" s="27">
        <f>MIN(U70:U81)</f>
        <v>22.208333333333339</v>
      </c>
      <c r="V86" s="21"/>
    </row>
    <row r="87" spans="1:22" ht="15.5" x14ac:dyDescent="0.35">
      <c r="A87" s="18"/>
      <c r="B87" s="23" t="s">
        <v>72</v>
      </c>
      <c r="C87" s="18"/>
      <c r="D87" s="27"/>
      <c r="E87" s="27"/>
      <c r="F87" s="27">
        <f>QUARTILE(F70:F81,1)</f>
        <v>81.464568750000012</v>
      </c>
      <c r="G87" s="43"/>
      <c r="H87" s="27"/>
      <c r="I87" s="27"/>
      <c r="J87" s="27">
        <f>QUARTILE(J70:J81,1)</f>
        <v>88.429143750000009</v>
      </c>
      <c r="K87" s="43"/>
      <c r="L87" s="27"/>
      <c r="M87" s="27"/>
      <c r="N87" s="27">
        <f>QUARTILE(N70:N81,1)</f>
        <v>53.525706249999999</v>
      </c>
      <c r="O87" s="43"/>
      <c r="P87" s="27"/>
      <c r="Q87" s="27"/>
      <c r="R87" s="27">
        <f>QUARTILE(R70:R81,1)</f>
        <v>58.806087499999983</v>
      </c>
      <c r="S87" s="21"/>
      <c r="T87" s="27"/>
      <c r="U87" s="27">
        <f>QUARTILE(U70:U81,1)</f>
        <v>67.768210416666662</v>
      </c>
      <c r="V87" s="21"/>
    </row>
    <row r="88" spans="1:22" s="100" customFormat="1" ht="15.5" x14ac:dyDescent="0.35">
      <c r="A88" s="90"/>
      <c r="B88" s="91" t="s">
        <v>73</v>
      </c>
      <c r="C88" s="90"/>
      <c r="D88" s="92"/>
      <c r="E88" s="92"/>
      <c r="F88" s="92">
        <f>MEDIAN(F70:F81)</f>
        <v>179.033725</v>
      </c>
      <c r="G88" s="97"/>
      <c r="H88" s="92"/>
      <c r="I88" s="92"/>
      <c r="J88" s="92">
        <f>MEDIAN(J70:J81)</f>
        <v>111.21676249999999</v>
      </c>
      <c r="K88" s="97"/>
      <c r="L88" s="92"/>
      <c r="M88" s="92"/>
      <c r="N88" s="92">
        <f>MEDIAN(N70:N81)</f>
        <v>70.95161250000001</v>
      </c>
      <c r="O88" s="97"/>
      <c r="P88" s="92"/>
      <c r="Q88" s="92"/>
      <c r="R88" s="92">
        <f>MEDIAN(R70:R81)</f>
        <v>77.766712500000011</v>
      </c>
      <c r="S88" s="98"/>
      <c r="T88" s="92"/>
      <c r="U88" s="92">
        <f>MEDIAN(U70:U81)</f>
        <v>85.549360416666673</v>
      </c>
      <c r="V88" s="98"/>
    </row>
    <row r="89" spans="1:22" ht="15.5" x14ac:dyDescent="0.35">
      <c r="A89" s="18"/>
      <c r="B89" s="23" t="s">
        <v>74</v>
      </c>
      <c r="C89" s="18"/>
      <c r="D89" s="27"/>
      <c r="E89" s="27"/>
      <c r="F89" s="27">
        <f>QUARTILE(F70:F81,3)</f>
        <v>265.08187500000008</v>
      </c>
      <c r="G89" s="43"/>
      <c r="H89" s="27"/>
      <c r="I89" s="27"/>
      <c r="J89" s="27">
        <f>QUARTILE(J70:J81,3)</f>
        <v>190.06829999999997</v>
      </c>
      <c r="K89" s="43"/>
      <c r="L89" s="27"/>
      <c r="M89" s="27"/>
      <c r="N89" s="27">
        <f>QUARTILE(N70:N81,3)</f>
        <v>150.76912499999997</v>
      </c>
      <c r="O89" s="43"/>
      <c r="P89" s="27"/>
      <c r="Q89" s="27"/>
      <c r="R89" s="27">
        <f>QUARTILE(R70:R81,3)</f>
        <v>111.96974374999999</v>
      </c>
      <c r="S89" s="21"/>
      <c r="T89" s="27"/>
      <c r="U89" s="27">
        <f>QUARTILE(U70:U81,3)</f>
        <v>143.784075</v>
      </c>
      <c r="V89" s="21"/>
    </row>
    <row r="90" spans="1:22" ht="15.5" x14ac:dyDescent="0.35">
      <c r="A90" s="18"/>
      <c r="B90" s="23" t="s">
        <v>75</v>
      </c>
      <c r="C90" s="18"/>
      <c r="D90" s="27"/>
      <c r="E90" s="27"/>
      <c r="F90" s="27">
        <f>MAX(F70:F81)</f>
        <v>717.92382499999985</v>
      </c>
      <c r="G90" s="43"/>
      <c r="H90" s="27"/>
      <c r="I90" s="27"/>
      <c r="J90" s="27">
        <f>MAX(J70:J81)</f>
        <v>542.86639999999977</v>
      </c>
      <c r="K90" s="43"/>
      <c r="L90" s="27"/>
      <c r="M90" s="27"/>
      <c r="N90" s="27">
        <f>MAX(N70:N81)</f>
        <v>1208.4379999999999</v>
      </c>
      <c r="O90" s="43"/>
      <c r="P90" s="27"/>
      <c r="Q90" s="27"/>
      <c r="R90" s="27">
        <f>MAX(R70:R81)</f>
        <v>1069.1026999999999</v>
      </c>
      <c r="S90" s="21"/>
      <c r="T90" s="27"/>
      <c r="U90" s="27">
        <f>MAX(U70:U81)</f>
        <v>953.48749999999984</v>
      </c>
      <c r="V90" s="21"/>
    </row>
    <row r="91" spans="1:22" ht="15.5" x14ac:dyDescent="0.35">
      <c r="A91" s="18"/>
      <c r="B91" s="23"/>
      <c r="C91" s="18"/>
      <c r="D91" s="27"/>
      <c r="E91" s="27"/>
      <c r="F91" s="27"/>
      <c r="G91" s="43"/>
      <c r="H91" s="27"/>
      <c r="I91" s="27"/>
      <c r="J91" s="27"/>
      <c r="K91" s="43"/>
      <c r="L91" s="27"/>
      <c r="M91" s="27"/>
      <c r="N91" s="27"/>
      <c r="O91" s="43"/>
      <c r="P91" s="27"/>
      <c r="Q91" s="27"/>
      <c r="R91" s="27"/>
      <c r="S91" s="21"/>
      <c r="T91" s="27"/>
      <c r="U91" s="27"/>
      <c r="V91" s="21"/>
    </row>
    <row r="92" spans="1:22" ht="15.5" x14ac:dyDescent="0.35">
      <c r="A92" s="18"/>
      <c r="B92" s="23" t="s">
        <v>76</v>
      </c>
      <c r="C92" s="18"/>
      <c r="D92" s="27"/>
      <c r="E92" s="27"/>
      <c r="F92" s="27">
        <f>F86</f>
        <v>38.59989999999997</v>
      </c>
      <c r="G92" s="43"/>
      <c r="H92" s="27"/>
      <c r="I92" s="27"/>
      <c r="J92" s="27">
        <f>J86</f>
        <v>16.156500000000001</v>
      </c>
      <c r="K92" s="43"/>
      <c r="L92" s="27"/>
      <c r="M92" s="27"/>
      <c r="N92" s="27">
        <f>N86</f>
        <v>20.38417500000001</v>
      </c>
      <c r="O92" s="43"/>
      <c r="P92" s="27"/>
      <c r="Q92" s="27"/>
      <c r="R92" s="27">
        <f>R86</f>
        <v>3.7966749999999987</v>
      </c>
      <c r="S92" s="21"/>
      <c r="T92" s="27"/>
      <c r="U92" s="27">
        <f>U86</f>
        <v>22.208333333333339</v>
      </c>
      <c r="V92" s="21"/>
    </row>
    <row r="93" spans="1:22" ht="15.5" x14ac:dyDescent="0.35">
      <c r="A93" s="18" t="s">
        <v>77</v>
      </c>
      <c r="B93" s="23" t="s">
        <v>78</v>
      </c>
      <c r="C93" s="18"/>
      <c r="D93" s="27"/>
      <c r="E93" s="27"/>
      <c r="F93" s="27">
        <f>(F87-F86)</f>
        <v>42.864668750000043</v>
      </c>
      <c r="G93" s="43"/>
      <c r="H93" s="27"/>
      <c r="I93" s="27"/>
      <c r="J93" s="27">
        <f>(J87-J86)</f>
        <v>72.272643750000015</v>
      </c>
      <c r="K93" s="43"/>
      <c r="L93" s="27"/>
      <c r="M93" s="27"/>
      <c r="N93" s="27">
        <f>(N87-N86)</f>
        <v>33.141531249999986</v>
      </c>
      <c r="O93" s="43"/>
      <c r="P93" s="27"/>
      <c r="Q93" s="27"/>
      <c r="R93" s="27">
        <f>(R87-R86)</f>
        <v>55.009412499999982</v>
      </c>
      <c r="S93" s="21"/>
      <c r="T93" s="27"/>
      <c r="U93" s="27">
        <f>(U87-U86)</f>
        <v>45.559877083333319</v>
      </c>
      <c r="V93" s="21"/>
    </row>
    <row r="94" spans="1:22" ht="17.25" customHeight="1" x14ac:dyDescent="0.35">
      <c r="A94" s="18"/>
      <c r="B94" s="23" t="s">
        <v>79</v>
      </c>
      <c r="C94" s="18"/>
      <c r="D94" s="27"/>
      <c r="E94" s="27"/>
      <c r="F94" s="27">
        <f>(F88-F87)</f>
        <v>97.569156249999992</v>
      </c>
      <c r="G94" s="43"/>
      <c r="H94" s="27"/>
      <c r="I94" s="27"/>
      <c r="J94" s="27">
        <f>(J88-J87)</f>
        <v>22.787618749999979</v>
      </c>
      <c r="K94" s="43"/>
      <c r="L94" s="27"/>
      <c r="M94" s="27"/>
      <c r="N94" s="27">
        <f>(N88-N87)</f>
        <v>17.425906250000011</v>
      </c>
      <c r="O94" s="43"/>
      <c r="P94" s="27"/>
      <c r="Q94" s="27"/>
      <c r="R94" s="27">
        <f>(R88-R87)</f>
        <v>18.960625000000029</v>
      </c>
      <c r="S94" s="21"/>
      <c r="T94" s="27"/>
      <c r="U94" s="27">
        <f>(U88-U87)</f>
        <v>17.781150000000011</v>
      </c>
      <c r="V94" s="21"/>
    </row>
    <row r="95" spans="1:22" ht="15.5" x14ac:dyDescent="0.35">
      <c r="A95" s="18"/>
      <c r="B95" s="23" t="s">
        <v>80</v>
      </c>
      <c r="C95" s="18"/>
      <c r="D95" s="27"/>
      <c r="E95" s="27"/>
      <c r="F95" s="27">
        <f>(F89-F88)</f>
        <v>86.048150000000078</v>
      </c>
      <c r="G95" s="43"/>
      <c r="H95" s="27"/>
      <c r="I95" s="27"/>
      <c r="J95" s="27">
        <f>(J89-J88)</f>
        <v>78.851537499999978</v>
      </c>
      <c r="K95" s="43"/>
      <c r="L95" s="27"/>
      <c r="M95" s="27"/>
      <c r="N95" s="27">
        <f>(N89-N88)</f>
        <v>79.817512499999964</v>
      </c>
      <c r="O95" s="43"/>
      <c r="P95" s="27"/>
      <c r="Q95" s="27"/>
      <c r="R95" s="27">
        <f>(R89-R88)</f>
        <v>34.203031249999981</v>
      </c>
      <c r="S95" s="21"/>
      <c r="T95" s="27"/>
      <c r="U95" s="27">
        <f>(U89-U88)</f>
        <v>58.234714583333329</v>
      </c>
      <c r="V95" s="21"/>
    </row>
    <row r="96" spans="1:22" ht="15.5" x14ac:dyDescent="0.35">
      <c r="A96" s="18"/>
      <c r="B96" s="23" t="s">
        <v>81</v>
      </c>
      <c r="C96" s="18"/>
      <c r="D96" s="27"/>
      <c r="E96" s="27"/>
      <c r="F96" s="27">
        <f>(F90-F89)</f>
        <v>452.84194999999977</v>
      </c>
      <c r="G96" s="43"/>
      <c r="H96" s="27"/>
      <c r="I96" s="27"/>
      <c r="J96" s="27">
        <f>(J90-J89)</f>
        <v>352.79809999999981</v>
      </c>
      <c r="K96" s="43"/>
      <c r="L96" s="27"/>
      <c r="M96" s="27"/>
      <c r="N96" s="27">
        <f>(N90-N89)</f>
        <v>1057.6688749999998</v>
      </c>
      <c r="O96" s="43"/>
      <c r="P96" s="27"/>
      <c r="Q96" s="27"/>
      <c r="R96" s="27">
        <f>(R90-R89)</f>
        <v>957.13295624999989</v>
      </c>
      <c r="S96" s="21"/>
      <c r="T96" s="27"/>
      <c r="U96" s="27">
        <f>(U90-U89)</f>
        <v>809.70342499999981</v>
      </c>
      <c r="V96" s="21"/>
    </row>
    <row r="97" spans="1:22" ht="15.5" x14ac:dyDescent="0.35">
      <c r="A97" s="17"/>
      <c r="B97" s="17"/>
      <c r="C97" s="17"/>
      <c r="D97" s="18"/>
      <c r="E97" s="18"/>
      <c r="F97" s="18"/>
      <c r="G97" s="43"/>
      <c r="H97" s="18"/>
      <c r="I97" s="18"/>
      <c r="J97" s="18"/>
      <c r="K97" s="43"/>
      <c r="L97" s="18"/>
      <c r="M97" s="18"/>
      <c r="N97" s="18"/>
      <c r="O97" s="43"/>
      <c r="P97" s="18"/>
      <c r="Q97" s="18"/>
      <c r="R97" s="18"/>
      <c r="S97" s="21"/>
      <c r="T97" s="18"/>
      <c r="U97" s="18"/>
      <c r="V97" s="21"/>
    </row>
    <row r="98" spans="1:22" ht="15.5" x14ac:dyDescent="0.35">
      <c r="A98" s="17"/>
      <c r="B98" s="19" t="s">
        <v>13</v>
      </c>
      <c r="C98" s="17"/>
      <c r="D98" s="118" t="s">
        <v>64</v>
      </c>
      <c r="E98" s="118"/>
      <c r="F98" s="118"/>
      <c r="G98" s="43"/>
      <c r="H98" s="118" t="s">
        <v>64</v>
      </c>
      <c r="I98" s="118"/>
      <c r="J98" s="118"/>
      <c r="K98" s="43"/>
      <c r="L98" s="118" t="s">
        <v>64</v>
      </c>
      <c r="M98" s="118"/>
      <c r="N98" s="118"/>
      <c r="O98" s="43"/>
      <c r="P98" s="118" t="s">
        <v>64</v>
      </c>
      <c r="Q98" s="118"/>
      <c r="R98" s="118"/>
      <c r="S98" s="21"/>
      <c r="T98" s="119" t="s">
        <v>19</v>
      </c>
      <c r="U98" s="119"/>
      <c r="V98" s="21"/>
    </row>
    <row r="99" spans="1:22" ht="15.5" x14ac:dyDescent="0.35">
      <c r="A99" s="17"/>
      <c r="B99" s="20"/>
      <c r="C99" s="17"/>
      <c r="D99" s="118" t="s">
        <v>15</v>
      </c>
      <c r="E99" s="118"/>
      <c r="F99" s="118"/>
      <c r="G99" s="43"/>
      <c r="H99" s="118" t="s">
        <v>16</v>
      </c>
      <c r="I99" s="118"/>
      <c r="J99" s="118"/>
      <c r="K99" s="43"/>
      <c r="L99" s="118" t="s">
        <v>17</v>
      </c>
      <c r="M99" s="118"/>
      <c r="N99" s="118"/>
      <c r="O99" s="43"/>
      <c r="P99" s="118" t="s">
        <v>18</v>
      </c>
      <c r="Q99" s="118"/>
      <c r="R99" s="118"/>
      <c r="S99" s="21"/>
      <c r="T99" s="118" t="s">
        <v>65</v>
      </c>
      <c r="U99" s="118"/>
      <c r="V99" s="21"/>
    </row>
    <row r="100" spans="1:22" ht="15.5" x14ac:dyDescent="0.35">
      <c r="A100" s="17"/>
      <c r="B100" s="17"/>
      <c r="C100" s="17"/>
      <c r="D100" s="35" t="s">
        <v>62</v>
      </c>
      <c r="E100" s="35"/>
      <c r="F100" s="40" t="s">
        <v>66</v>
      </c>
      <c r="G100" s="21"/>
      <c r="H100" s="35" t="s">
        <v>62</v>
      </c>
      <c r="I100" s="35"/>
      <c r="J100" s="40" t="s">
        <v>66</v>
      </c>
      <c r="K100" s="21"/>
      <c r="L100" s="35" t="s">
        <v>62</v>
      </c>
      <c r="M100" s="35"/>
      <c r="N100" s="40" t="s">
        <v>66</v>
      </c>
      <c r="O100" s="21"/>
      <c r="P100" s="35" t="s">
        <v>62</v>
      </c>
      <c r="Q100" s="35"/>
      <c r="R100" s="40" t="s">
        <v>66</v>
      </c>
      <c r="S100" s="21"/>
      <c r="T100" s="35"/>
      <c r="U100" s="40" t="s">
        <v>66</v>
      </c>
      <c r="V100" s="21"/>
    </row>
    <row r="101" spans="1:22" ht="15.5" x14ac:dyDescent="0.35">
      <c r="A101" s="17"/>
      <c r="B101" s="17"/>
      <c r="C101" s="17"/>
      <c r="D101" s="18"/>
      <c r="E101" s="18"/>
      <c r="F101" s="18"/>
      <c r="G101" s="43"/>
      <c r="H101" s="18"/>
      <c r="I101" s="18"/>
      <c r="J101" s="18"/>
      <c r="K101" s="43"/>
      <c r="L101" s="18"/>
      <c r="M101" s="18"/>
      <c r="N101" s="18"/>
      <c r="O101" s="43"/>
      <c r="P101" s="18"/>
      <c r="Q101" s="18"/>
      <c r="R101" s="18"/>
      <c r="S101" s="21"/>
      <c r="T101" s="18"/>
      <c r="U101" s="18"/>
      <c r="V101" s="21"/>
    </row>
    <row r="102" spans="1:22" ht="15.5" x14ac:dyDescent="0.35">
      <c r="A102" s="17"/>
      <c r="B102" s="28">
        <v>1</v>
      </c>
      <c r="C102" s="17"/>
      <c r="D102" s="35">
        <v>67</v>
      </c>
      <c r="E102" s="35"/>
      <c r="F102" s="35">
        <f>(AVERAGE(D102:E102)/1000)*'Salivary Flow Rate'!L71</f>
        <v>24.36287500000001</v>
      </c>
      <c r="G102" s="43"/>
      <c r="H102" s="35">
        <v>3991</v>
      </c>
      <c r="I102" s="35"/>
      <c r="J102" s="35">
        <f>(AVERAGE(H102:I102)/1000)*'Salivary Flow Rate'!U71</f>
        <v>1942.1203750000002</v>
      </c>
      <c r="K102" s="43"/>
      <c r="L102" s="35">
        <v>3685</v>
      </c>
      <c r="M102" s="35"/>
      <c r="N102" s="35">
        <f>(AVERAGE(L102:M102)/1000)*'Salivary Flow Rate'!AD71</f>
        <v>2160.5155</v>
      </c>
      <c r="O102" s="43"/>
      <c r="P102" s="35">
        <v>3971</v>
      </c>
      <c r="Q102" s="35"/>
      <c r="R102" s="35">
        <f>(AVERAGE(P102:Q102)/1000)*'Salivary Flow Rate'!AM71</f>
        <v>1661.0693000000003</v>
      </c>
      <c r="S102" s="21"/>
      <c r="T102" s="35"/>
      <c r="U102" s="35">
        <f>(AVERAGE(H102,L102,P102)/1000)*'Salivary Flow Rate'!AO71</f>
        <v>1929.8108416666666</v>
      </c>
      <c r="V102" s="21"/>
    </row>
    <row r="103" spans="1:22" ht="15.5" x14ac:dyDescent="0.35">
      <c r="A103" s="17"/>
      <c r="B103" s="28">
        <v>2</v>
      </c>
      <c r="C103" s="17"/>
      <c r="D103" s="35">
        <v>172</v>
      </c>
      <c r="E103" s="35"/>
      <c r="F103" s="35">
        <f>(AVERAGE(D103:E103)/1000)*'Salivary Flow Rate'!L72</f>
        <v>76.613100000000031</v>
      </c>
      <c r="G103" s="43"/>
      <c r="H103" s="35">
        <v>1250</v>
      </c>
      <c r="I103" s="35"/>
      <c r="J103" s="35">
        <f>(AVERAGE(H103:I103)/1000)*'Salivary Flow Rate'!U72</f>
        <v>970.15625</v>
      </c>
      <c r="K103" s="43"/>
      <c r="L103" s="35">
        <v>1596</v>
      </c>
      <c r="M103" s="35"/>
      <c r="N103" s="35">
        <f>(AVERAGE(L103:M103)/1000)*'Salivary Flow Rate'!AD72</f>
        <v>1058.8662000000002</v>
      </c>
      <c r="O103" s="43"/>
      <c r="P103" s="35">
        <v>1261</v>
      </c>
      <c r="Q103" s="35"/>
      <c r="R103" s="35">
        <f>(AVERAGE(P103:Q103)/1000)*'Salivary Flow Rate'!AM72</f>
        <v>750.01127500000007</v>
      </c>
      <c r="S103" s="21"/>
      <c r="T103" s="35"/>
      <c r="U103" s="35">
        <f>(AVERAGE(H103,L103,P103)/1000)*'Salivary Flow Rate'!AO72</f>
        <v>928.34171666666668</v>
      </c>
      <c r="V103" s="21"/>
    </row>
    <row r="104" spans="1:22" ht="15.5" x14ac:dyDescent="0.35">
      <c r="A104" s="17"/>
      <c r="B104" s="28">
        <v>3</v>
      </c>
      <c r="C104" s="17"/>
      <c r="D104" s="35">
        <v>56</v>
      </c>
      <c r="E104" s="35"/>
      <c r="F104" s="35">
        <f>(AVERAGE(D104:E104)/1000)*'Salivary Flow Rate'!L73</f>
        <v>39.533200000000001</v>
      </c>
      <c r="G104" s="43"/>
      <c r="H104" s="35">
        <v>883</v>
      </c>
      <c r="I104" s="35"/>
      <c r="J104" s="35">
        <f>(AVERAGE(H104:I104)/1000)*'Salivary Flow Rate'!U73</f>
        <v>1002.205</v>
      </c>
      <c r="K104" s="43"/>
      <c r="L104" s="35">
        <v>1107</v>
      </c>
      <c r="M104" s="35"/>
      <c r="N104" s="35">
        <f>(AVERAGE(L104:M104)/1000)*'Salivary Flow Rate'!AD73</f>
        <v>1135.6574625000001</v>
      </c>
      <c r="O104" s="43"/>
      <c r="P104" s="35">
        <v>1517</v>
      </c>
      <c r="Q104" s="35"/>
      <c r="R104" s="35">
        <f>(AVERAGE(P104:Q104)/1000)*'Salivary Flow Rate'!AM73</f>
        <v>1643.9349750000001</v>
      </c>
      <c r="S104" s="21"/>
      <c r="T104" s="35"/>
      <c r="U104" s="35">
        <f>(AVERAGE(H104,L104,P104)/1000)*'Salivary Flow Rate'!AO73</f>
        <v>1264.2978541666666</v>
      </c>
      <c r="V104" s="21"/>
    </row>
    <row r="105" spans="1:22" ht="15.5" x14ac:dyDescent="0.35">
      <c r="A105" s="17"/>
      <c r="B105" s="28">
        <v>4</v>
      </c>
      <c r="C105" s="17"/>
      <c r="D105" s="35">
        <v>225</v>
      </c>
      <c r="E105" s="35"/>
      <c r="F105" s="35">
        <f>(AVERAGE(D105:E105)/1000)*'Salivary Flow Rate'!L74</f>
        <v>81.078749999999985</v>
      </c>
      <c r="G105" s="43"/>
      <c r="H105" s="35">
        <v>1509</v>
      </c>
      <c r="I105" s="35"/>
      <c r="J105" s="35">
        <f>(AVERAGE(H105:I105)/1000)*'Salivary Flow Rate'!U74</f>
        <v>600.8272125000002</v>
      </c>
      <c r="K105" s="43"/>
      <c r="L105" s="35">
        <v>1199</v>
      </c>
      <c r="M105" s="35"/>
      <c r="N105" s="35">
        <f>(AVERAGE(L105:M105)/1000)*'Salivary Flow Rate'!AD74</f>
        <v>512.93220000000019</v>
      </c>
      <c r="O105" s="43"/>
      <c r="P105" s="35">
        <v>2143</v>
      </c>
      <c r="Q105" s="35"/>
      <c r="R105" s="35">
        <f>(AVERAGE(P105:Q105)/1000)*'Salivary Flow Rate'!AM74</f>
        <v>710.9938249999999</v>
      </c>
      <c r="S105" s="21"/>
      <c r="T105" s="35"/>
      <c r="U105" s="35">
        <f>(AVERAGE(H105,L105,P105)/1000)*'Salivary Flow Rate'!AO74</f>
        <v>624.02051250000011</v>
      </c>
      <c r="V105" s="21"/>
    </row>
    <row r="106" spans="1:22" ht="15.5" x14ac:dyDescent="0.35">
      <c r="A106" s="17"/>
      <c r="B106" s="28">
        <v>5</v>
      </c>
      <c r="C106" s="17"/>
      <c r="D106" s="35">
        <v>359</v>
      </c>
      <c r="E106" s="35"/>
      <c r="F106" s="35">
        <f>(AVERAGE(D106:E106)/1000)*'Salivary Flow Rate'!L75</f>
        <v>282.2817</v>
      </c>
      <c r="G106" s="43"/>
      <c r="H106" s="35">
        <v>1833</v>
      </c>
      <c r="I106" s="35"/>
      <c r="J106" s="35">
        <f>(AVERAGE(H106:I106)/1000)*'Salivary Flow Rate'!U75</f>
        <v>2301.0565499999998</v>
      </c>
      <c r="K106" s="43"/>
      <c r="L106" s="35">
        <v>1376</v>
      </c>
      <c r="M106" s="35"/>
      <c r="N106" s="35">
        <f>(AVERAGE(L106:M106)/1000)*'Salivary Flow Rate'!AD75</f>
        <v>1527.6007999999997</v>
      </c>
      <c r="O106" s="43"/>
      <c r="P106" s="35">
        <v>1777</v>
      </c>
      <c r="Q106" s="35"/>
      <c r="R106" s="35">
        <f>(AVERAGE(P106:Q106)/1000)*'Salivary Flow Rate'!AM75</f>
        <v>1811.3405249999996</v>
      </c>
      <c r="S106" s="21"/>
      <c r="T106" s="35"/>
      <c r="U106" s="35">
        <f>(AVERAGE(H106,L106,P106)/1000)*'Salivary Flow Rate'!AO75</f>
        <v>1875.2068999999995</v>
      </c>
      <c r="V106" s="21"/>
    </row>
    <row r="107" spans="1:22" ht="15.5" x14ac:dyDescent="0.35">
      <c r="A107" s="17"/>
      <c r="B107" s="28">
        <v>7</v>
      </c>
      <c r="C107" s="17"/>
      <c r="D107" s="35">
        <v>198</v>
      </c>
      <c r="E107" s="35"/>
      <c r="F107" s="35">
        <f>(AVERAGE(D107:E107)/1000)*'Salivary Flow Rate'!L76</f>
        <v>105.35580000000002</v>
      </c>
      <c r="G107" s="43"/>
      <c r="H107" s="35">
        <v>1434</v>
      </c>
      <c r="I107" s="35"/>
      <c r="J107" s="35">
        <f>(AVERAGE(H107:I107)/1000)*'Salivary Flow Rate'!U76</f>
        <v>905.75025000000028</v>
      </c>
      <c r="K107" s="43"/>
      <c r="L107" s="35">
        <v>1286</v>
      </c>
      <c r="M107" s="35"/>
      <c r="N107" s="35">
        <f>(AVERAGE(L107:M107)/1000)*'Salivary Flow Rate'!AD76</f>
        <v>903.28639999999984</v>
      </c>
      <c r="O107" s="43"/>
      <c r="P107" s="35">
        <v>1330</v>
      </c>
      <c r="Q107" s="35"/>
      <c r="R107" s="35">
        <f>(AVERAGE(P107:Q107)/1000)*'Salivary Flow Rate'!AM76</f>
        <v>788.25774999999987</v>
      </c>
      <c r="S107" s="21"/>
      <c r="T107" s="35"/>
      <c r="U107" s="35">
        <f>(AVERAGE(H107,L107,P107)/1000)*'Salivary Flow Rate'!AO76</f>
        <v>867.01499999999987</v>
      </c>
      <c r="V107" s="21"/>
    </row>
    <row r="108" spans="1:22" ht="15.5" x14ac:dyDescent="0.35">
      <c r="A108" s="17"/>
      <c r="B108" s="28">
        <v>8</v>
      </c>
      <c r="C108" s="17"/>
      <c r="D108" s="35">
        <v>263</v>
      </c>
      <c r="E108" s="35"/>
      <c r="F108" s="35">
        <f>(AVERAGE(D108:E108)/1000)*'Salivary Flow Rate'!L77</f>
        <v>165.54535000000001</v>
      </c>
      <c r="G108" s="43"/>
      <c r="H108" s="35">
        <v>1922</v>
      </c>
      <c r="I108" s="35"/>
      <c r="J108" s="35">
        <f>(AVERAGE(H108:I108)/1000)*'Salivary Flow Rate'!U77</f>
        <v>1629.2313499999998</v>
      </c>
      <c r="K108" s="43"/>
      <c r="L108" s="35">
        <v>1008</v>
      </c>
      <c r="M108" s="35"/>
      <c r="N108" s="35">
        <f>(AVERAGE(L108:M108)/1000)*'Salivary Flow Rate'!AD77</f>
        <v>779.63759999999991</v>
      </c>
      <c r="O108" s="43"/>
      <c r="P108" s="35">
        <v>1422</v>
      </c>
      <c r="Q108" s="35"/>
      <c r="R108" s="35">
        <f>(AVERAGE(P108:Q108)/1000)*'Salivary Flow Rate'!AM77</f>
        <v>967.35104999999965</v>
      </c>
      <c r="S108" s="21"/>
      <c r="T108" s="35"/>
      <c r="U108" s="35">
        <f>(AVERAGE(H108,L108,P108)/1000)*'Salivary Flow Rate'!AO77</f>
        <v>1112.8547555555554</v>
      </c>
      <c r="V108" s="21"/>
    </row>
    <row r="109" spans="1:22" ht="15.5" x14ac:dyDescent="0.35">
      <c r="A109" s="17"/>
      <c r="B109" s="28">
        <v>9</v>
      </c>
      <c r="C109" s="17"/>
      <c r="D109" s="35">
        <v>204</v>
      </c>
      <c r="E109" s="35"/>
      <c r="F109" s="35">
        <f>(AVERAGE(D109:E109)/1000)*'Salivary Flow Rate'!L78</f>
        <v>195.0189</v>
      </c>
      <c r="G109" s="43"/>
      <c r="H109" s="35">
        <v>1932</v>
      </c>
      <c r="I109" s="35"/>
      <c r="J109" s="35">
        <f>(AVERAGE(H109:I109)/1000)*'Salivary Flow Rate'!U78</f>
        <v>1813.0853999999999</v>
      </c>
      <c r="K109" s="43"/>
      <c r="L109" s="35">
        <v>1390</v>
      </c>
      <c r="M109" s="35"/>
      <c r="N109" s="35">
        <f>(AVERAGE(L109:M109)/1000)*'Salivary Flow Rate'!AD78</f>
        <v>1227.4047499999999</v>
      </c>
      <c r="O109" s="43"/>
      <c r="P109" s="35">
        <v>2566</v>
      </c>
      <c r="Q109" s="35"/>
      <c r="R109" s="35">
        <f>(AVERAGE(P109:Q109)/1000)*'Salivary Flow Rate'!AM78</f>
        <v>2361.8105500000001</v>
      </c>
      <c r="S109" s="21"/>
      <c r="T109" s="35"/>
      <c r="U109" s="35">
        <f>(AVERAGE(H109,L109,P109)/1000)*'Salivary Flow Rate'!AO78</f>
        <v>1793.8119111111114</v>
      </c>
      <c r="V109" s="21"/>
    </row>
    <row r="110" spans="1:22" ht="15.5" x14ac:dyDescent="0.35">
      <c r="A110" s="17"/>
      <c r="B110" s="28">
        <v>11</v>
      </c>
      <c r="C110" s="17"/>
      <c r="D110" s="35">
        <v>313</v>
      </c>
      <c r="E110" s="35"/>
      <c r="F110" s="35">
        <f>(AVERAGE(D110:E110)/1000)*'Salivary Flow Rate'!L79</f>
        <v>305.28454999999997</v>
      </c>
      <c r="G110" s="43"/>
      <c r="H110" s="35">
        <v>1438</v>
      </c>
      <c r="I110" s="35"/>
      <c r="J110" s="35">
        <f>(AVERAGE(H110:I110)/1000)*'Salivary Flow Rate'!U79</f>
        <v>1593.33995</v>
      </c>
      <c r="K110" s="43"/>
      <c r="L110" s="35">
        <v>1250</v>
      </c>
      <c r="M110" s="35"/>
      <c r="N110" s="35">
        <f>(AVERAGE(L110:M110)/1000)*'Salivary Flow Rate'!AD79</f>
        <v>1467.9375</v>
      </c>
      <c r="O110" s="43"/>
      <c r="P110" s="35">
        <v>1244</v>
      </c>
      <c r="Q110" s="35"/>
      <c r="R110" s="35">
        <f>(AVERAGE(P110:Q110)/1000)*'Salivary Flow Rate'!AM79</f>
        <v>1441.1118000000001</v>
      </c>
      <c r="S110" s="21"/>
      <c r="T110" s="35"/>
      <c r="U110" s="35">
        <f>(AVERAGE(H110,L110,P110)/1000)*'Salivary Flow Rate'!AO79</f>
        <v>1503.258211111111</v>
      </c>
      <c r="V110" s="21"/>
    </row>
    <row r="111" spans="1:22" ht="15.5" x14ac:dyDescent="0.35">
      <c r="A111" s="17"/>
      <c r="B111" s="28">
        <v>12</v>
      </c>
      <c r="C111" s="17"/>
      <c r="D111" s="35">
        <v>148</v>
      </c>
      <c r="E111" s="35"/>
      <c r="F111" s="35">
        <f>(AVERAGE(D111:E111)/1000)*'Salivary Flow Rate'!L80</f>
        <v>68.398200000000017</v>
      </c>
      <c r="G111" s="43"/>
      <c r="H111" s="35">
        <v>1138</v>
      </c>
      <c r="I111" s="35"/>
      <c r="J111" s="35">
        <f>(AVERAGE(H111:I111)/1000)*'Salivary Flow Rate'!U80</f>
        <v>687.6934</v>
      </c>
      <c r="K111" s="43"/>
      <c r="L111" s="35">
        <v>322</v>
      </c>
      <c r="M111" s="35"/>
      <c r="N111" s="35">
        <f>(AVERAGE(L111:M111)/1000)*'Salivary Flow Rate'!AD80</f>
        <v>224.49035000000003</v>
      </c>
      <c r="O111" s="43"/>
      <c r="P111" s="35">
        <v>372</v>
      </c>
      <c r="Q111" s="35"/>
      <c r="R111" s="35">
        <f>(AVERAGE(P111:Q111)/1000)*'Salivary Flow Rate'!AM80</f>
        <v>276.08909999999992</v>
      </c>
      <c r="S111" s="21"/>
      <c r="T111" s="35"/>
      <c r="U111" s="35">
        <f>(AVERAGE(H111,L111,P111)/1000)*'Salivary Flow Rate'!AO80</f>
        <v>415.99631111111103</v>
      </c>
      <c r="V111" s="21"/>
    </row>
    <row r="112" spans="1:22" ht="15.5" x14ac:dyDescent="0.35">
      <c r="A112" s="17"/>
      <c r="B112" s="28">
        <v>13</v>
      </c>
      <c r="C112" s="17"/>
      <c r="D112" s="35">
        <v>1105.9999999999998</v>
      </c>
      <c r="E112" s="35"/>
      <c r="F112" s="35">
        <f>(AVERAGE(D112:E112)/1000)*'Salivary Flow Rate'!L81</f>
        <v>392.98944999999986</v>
      </c>
      <c r="G112" s="43"/>
      <c r="H112" s="35">
        <v>5488</v>
      </c>
      <c r="I112" s="35"/>
      <c r="J112" s="35">
        <f>(AVERAGE(H112:I112)/1000)*'Salivary Flow Rate'!U81</f>
        <v>2668.9515999999994</v>
      </c>
      <c r="K112" s="43"/>
      <c r="L112" s="35">
        <v>11410</v>
      </c>
      <c r="M112" s="35"/>
      <c r="N112" s="35">
        <f>(AVERAGE(L112:M112)/1000)*'Salivary Flow Rate'!AD81</f>
        <v>5007.5637499999984</v>
      </c>
      <c r="O112" s="43"/>
      <c r="P112" s="35">
        <v>5654.0000000000009</v>
      </c>
      <c r="Q112" s="35"/>
      <c r="R112" s="35">
        <f>(AVERAGE(P112:Q112)/1000)*'Salivary Flow Rate'!AM81</f>
        <v>2343.0175999999997</v>
      </c>
      <c r="S112" s="21"/>
      <c r="T112" s="35"/>
      <c r="U112" s="35">
        <f>(AVERAGE(H112,L112,P112)/1000)*'Salivary Flow Rate'!AO81</f>
        <v>3356.7399111111104</v>
      </c>
      <c r="V112" s="21"/>
    </row>
    <row r="113" spans="1:22" ht="15.5" x14ac:dyDescent="0.35">
      <c r="A113" s="17"/>
      <c r="B113" s="28">
        <v>14</v>
      </c>
      <c r="C113" s="17"/>
      <c r="D113" s="35">
        <v>326.99999999999994</v>
      </c>
      <c r="E113" s="35"/>
      <c r="F113" s="35">
        <f>(AVERAGE(D113:E113)/1000)*'Salivary Flow Rate'!L82</f>
        <v>284.2611</v>
      </c>
      <c r="G113" s="43"/>
      <c r="H113" s="35">
        <v>6940.0000000000009</v>
      </c>
      <c r="I113" s="35"/>
      <c r="J113" s="35">
        <f>(AVERAGE(H113:I113)/1000)*'Salivary Flow Rate'!U82</f>
        <v>4832.3219999999992</v>
      </c>
      <c r="K113" s="43"/>
      <c r="L113" s="35">
        <v>7150</v>
      </c>
      <c r="M113" s="35"/>
      <c r="N113" s="35">
        <f>(AVERAGE(L113:M113)/1000)*'Salivary Flow Rate'!AD82</f>
        <v>5134.415</v>
      </c>
      <c r="O113" s="43"/>
      <c r="P113" s="35">
        <v>5450</v>
      </c>
      <c r="Q113" s="35"/>
      <c r="R113" s="35">
        <f>(AVERAGE(P113:Q113)/1000)*'Salivary Flow Rate'!AM82</f>
        <v>4121.2899999999991</v>
      </c>
      <c r="S113" s="21"/>
      <c r="T113" s="35"/>
      <c r="U113" s="35">
        <f>(AVERAGE(H113,L113,P113)/1000)*'Salivary Flow Rate'!AO82</f>
        <v>4712.6137777777767</v>
      </c>
      <c r="V113" s="21"/>
    </row>
    <row r="114" spans="1:22" ht="15.5" x14ac:dyDescent="0.35">
      <c r="A114" s="17"/>
      <c r="B114" s="17"/>
      <c r="C114" s="17"/>
      <c r="D114" s="25"/>
      <c r="E114" s="25"/>
      <c r="F114" s="25"/>
      <c r="G114" s="43"/>
      <c r="H114" s="25"/>
      <c r="I114" s="25"/>
      <c r="J114" s="25"/>
      <c r="K114" s="43"/>
      <c r="L114" s="25"/>
      <c r="M114" s="25"/>
      <c r="N114" s="25"/>
      <c r="O114" s="43"/>
      <c r="P114" s="25"/>
      <c r="Q114" s="25"/>
      <c r="R114" s="25"/>
      <c r="S114" s="21"/>
      <c r="T114" s="25"/>
      <c r="U114" s="25"/>
      <c r="V114" s="21"/>
    </row>
    <row r="115" spans="1:22" ht="15.5" x14ac:dyDescent="0.35">
      <c r="A115" s="17"/>
      <c r="B115" s="22" t="s">
        <v>11</v>
      </c>
      <c r="C115" s="18" t="e">
        <f>AVERAGE(C102:C106)</f>
        <v>#DIV/0!</v>
      </c>
      <c r="D115" s="27">
        <f>AVERAGE(D102:D113)</f>
        <v>286.5</v>
      </c>
      <c r="E115" s="27" t="e">
        <f t="shared" ref="E115:F115" si="30">AVERAGE(E102:E113)</f>
        <v>#DIV/0!</v>
      </c>
      <c r="F115" s="27">
        <f t="shared" si="30"/>
        <v>168.39358124999998</v>
      </c>
      <c r="G115" s="43"/>
      <c r="H115" s="27">
        <f>AVERAGE(H102:H113)</f>
        <v>2479.8333333333335</v>
      </c>
      <c r="I115" s="27" t="e">
        <f t="shared" ref="I115:J115" si="31">AVERAGE(I102:I113)</f>
        <v>#DIV/0!</v>
      </c>
      <c r="J115" s="27">
        <f t="shared" si="31"/>
        <v>1745.5616114583333</v>
      </c>
      <c r="K115" s="43"/>
      <c r="L115" s="27">
        <f>AVERAGE(L102:L113)</f>
        <v>2731.5833333333335</v>
      </c>
      <c r="M115" s="27" t="e">
        <f t="shared" ref="M115:N115" si="32">AVERAGE(M102:M113)</f>
        <v>#DIV/0!</v>
      </c>
      <c r="N115" s="27">
        <f t="shared" si="32"/>
        <v>1761.6922927083333</v>
      </c>
      <c r="O115" s="43"/>
      <c r="P115" s="27">
        <f>AVERAGE(P102:P113)</f>
        <v>2392.25</v>
      </c>
      <c r="Q115" s="27" t="e">
        <f t="shared" ref="Q115" si="33">AVERAGE(Q102:Q113)</f>
        <v>#DIV/0!</v>
      </c>
      <c r="R115" s="27">
        <f>AVERAGE(R102:R113)</f>
        <v>1573.023145833333</v>
      </c>
      <c r="S115" s="21"/>
      <c r="T115" s="27" t="e">
        <f t="shared" ref="T115:U115" si="34">AVERAGE(T102:T113)</f>
        <v>#DIV/0!</v>
      </c>
      <c r="U115" s="27">
        <f t="shared" si="34"/>
        <v>1698.6639752314816</v>
      </c>
      <c r="V115" s="21"/>
    </row>
    <row r="116" spans="1:22" ht="15.5" x14ac:dyDescent="0.35">
      <c r="A116" s="18"/>
      <c r="B116" s="23" t="s">
        <v>12</v>
      </c>
      <c r="C116" s="18" t="e">
        <f>STDEV(C102:C106)</f>
        <v>#DIV/0!</v>
      </c>
      <c r="D116" s="27">
        <f>STDEV(D102:D113)</f>
        <v>274.98016457390315</v>
      </c>
      <c r="E116" s="27" t="e">
        <f t="shared" ref="E116:F116" si="35">STDEV(E102:E113)</f>
        <v>#DIV/0!</v>
      </c>
      <c r="F116" s="27">
        <f t="shared" si="35"/>
        <v>121.97818878355832</v>
      </c>
      <c r="G116" s="43"/>
      <c r="H116" s="27">
        <f>STDEV(H102:H113)</f>
        <v>1936.2582394135786</v>
      </c>
      <c r="I116" s="27" t="e">
        <f t="shared" ref="I116:J116" si="36">STDEV(I102:I113)</f>
        <v>#DIV/0!</v>
      </c>
      <c r="J116" s="27">
        <f t="shared" si="36"/>
        <v>1169.9972810236713</v>
      </c>
      <c r="K116" s="43"/>
      <c r="L116" s="27">
        <f>STDEV(L102:L113)</f>
        <v>3285.2707224362762</v>
      </c>
      <c r="M116" s="27" t="e">
        <f t="shared" ref="M116:N116" si="37">STDEV(M102:M113)</f>
        <v>#DIV/0!</v>
      </c>
      <c r="N116" s="27">
        <f t="shared" si="37"/>
        <v>1623.8596450445546</v>
      </c>
      <c r="O116" s="43"/>
      <c r="P116" s="27">
        <f>STDEV(P102:P113)</f>
        <v>1718.0217018948915</v>
      </c>
      <c r="Q116" s="27" t="e">
        <f t="shared" ref="Q116:R116" si="38">STDEV(Q102:Q113)</f>
        <v>#DIV/0!</v>
      </c>
      <c r="R116" s="27">
        <f t="shared" si="38"/>
        <v>1039.2695774408451</v>
      </c>
      <c r="S116" s="21"/>
      <c r="T116" s="27" t="e">
        <f t="shared" ref="T116" si="39">STDEV(T102:T113)</f>
        <v>#DIV/0!</v>
      </c>
      <c r="U116" s="27">
        <f>STDEV(U102:U113)</f>
        <v>1227.7814330037402</v>
      </c>
      <c r="V116" s="21"/>
    </row>
    <row r="117" spans="1:22" ht="15.5" x14ac:dyDescent="0.35">
      <c r="A117" s="17"/>
      <c r="B117" s="17"/>
      <c r="C117" s="17"/>
      <c r="D117" s="18"/>
      <c r="E117" s="18"/>
      <c r="F117" s="18"/>
      <c r="G117" s="21"/>
      <c r="H117" s="18"/>
      <c r="I117" s="18"/>
      <c r="J117" s="18"/>
      <c r="K117" s="21"/>
      <c r="L117" s="18"/>
      <c r="M117" s="18"/>
      <c r="N117" s="18"/>
      <c r="O117" s="21"/>
      <c r="P117" s="18"/>
      <c r="Q117" s="18"/>
      <c r="R117" s="18"/>
      <c r="S117" s="21"/>
      <c r="T117" s="18"/>
      <c r="U117" s="18"/>
      <c r="V117" s="21"/>
    </row>
    <row r="118" spans="1:22" ht="15.5" x14ac:dyDescent="0.35">
      <c r="A118" s="18"/>
      <c r="B118" s="23" t="s">
        <v>71</v>
      </c>
      <c r="C118" s="18"/>
      <c r="D118" s="27"/>
      <c r="E118" s="27"/>
      <c r="F118" s="27">
        <f>MIN(F102:F113)</f>
        <v>24.36287500000001</v>
      </c>
      <c r="G118" s="43"/>
      <c r="H118" s="27"/>
      <c r="I118" s="27"/>
      <c r="J118" s="27">
        <f>MIN(J102:J113)</f>
        <v>600.8272125000002</v>
      </c>
      <c r="K118" s="43"/>
      <c r="L118" s="27"/>
      <c r="M118" s="27"/>
      <c r="N118" s="27">
        <f>MIN(N102:N113)</f>
        <v>224.49035000000003</v>
      </c>
      <c r="O118" s="43"/>
      <c r="P118" s="27"/>
      <c r="Q118" s="27"/>
      <c r="R118" s="27">
        <f>MIN(R102:R113)</f>
        <v>276.08909999999992</v>
      </c>
      <c r="S118" s="21"/>
      <c r="T118" s="27"/>
      <c r="U118" s="27">
        <f>MIN(U102:U113)</f>
        <v>415.99631111111103</v>
      </c>
      <c r="V118" s="21"/>
    </row>
    <row r="119" spans="1:22" ht="15.5" x14ac:dyDescent="0.35">
      <c r="A119" s="18"/>
      <c r="B119" s="23" t="s">
        <v>72</v>
      </c>
      <c r="C119" s="18"/>
      <c r="D119" s="27"/>
      <c r="E119" s="27"/>
      <c r="F119" s="27">
        <f>QUARTILE(F102:F113,1)</f>
        <v>74.559375000000031</v>
      </c>
      <c r="G119" s="43"/>
      <c r="H119" s="27"/>
      <c r="I119" s="27"/>
      <c r="J119" s="27">
        <f>QUARTILE(J102:J113,1)</f>
        <v>954.05475000000001</v>
      </c>
      <c r="K119" s="43"/>
      <c r="L119" s="27"/>
      <c r="M119" s="27"/>
      <c r="N119" s="27">
        <f>QUARTILE(N102:N113,1)</f>
        <v>872.37419999999986</v>
      </c>
      <c r="O119" s="43"/>
      <c r="P119" s="27"/>
      <c r="Q119" s="27"/>
      <c r="R119" s="27">
        <f>QUARTILE(R102:R113,1)</f>
        <v>778.69613124999989</v>
      </c>
      <c r="S119" s="21"/>
      <c r="T119" s="27"/>
      <c r="U119" s="27">
        <f>QUARTILE(U102:U113,1)</f>
        <v>913.01003749999995</v>
      </c>
      <c r="V119" s="21"/>
    </row>
    <row r="120" spans="1:22" s="100" customFormat="1" ht="15.5" x14ac:dyDescent="0.35">
      <c r="A120" s="90"/>
      <c r="B120" s="91" t="s">
        <v>73</v>
      </c>
      <c r="C120" s="90"/>
      <c r="D120" s="92"/>
      <c r="E120" s="92"/>
      <c r="F120" s="92">
        <f>MEDIAN(F102:F113)</f>
        <v>135.45057500000001</v>
      </c>
      <c r="G120" s="97"/>
      <c r="H120" s="92"/>
      <c r="I120" s="92"/>
      <c r="J120" s="92">
        <f>MEDIAN(J102:J113)</f>
        <v>1611.2856499999998</v>
      </c>
      <c r="K120" s="97"/>
      <c r="L120" s="92"/>
      <c r="M120" s="92"/>
      <c r="N120" s="92">
        <f>MEDIAN(N102:N113)</f>
        <v>1181.53110625</v>
      </c>
      <c r="O120" s="97"/>
      <c r="P120" s="92"/>
      <c r="Q120" s="92"/>
      <c r="R120" s="92">
        <f>MEDIAN(R102:R113)</f>
        <v>1542.5233875000001</v>
      </c>
      <c r="S120" s="98"/>
      <c r="T120" s="92"/>
      <c r="U120" s="92">
        <f>MEDIAN(U102:U113)</f>
        <v>1383.7780326388888</v>
      </c>
      <c r="V120" s="98"/>
    </row>
    <row r="121" spans="1:22" ht="15.5" x14ac:dyDescent="0.35">
      <c r="A121" s="18"/>
      <c r="B121" s="23" t="s">
        <v>74</v>
      </c>
      <c r="C121" s="18"/>
      <c r="D121" s="27"/>
      <c r="E121" s="27"/>
      <c r="F121" s="27">
        <f>QUARTILE(F102:F113,3)</f>
        <v>282.77654999999999</v>
      </c>
      <c r="G121" s="43"/>
      <c r="H121" s="27"/>
      <c r="I121" s="27"/>
      <c r="J121" s="27">
        <f>QUARTILE(J102:J113,3)</f>
        <v>2031.8544187500001</v>
      </c>
      <c r="K121" s="43"/>
      <c r="L121" s="27"/>
      <c r="M121" s="27"/>
      <c r="N121" s="27">
        <f>QUARTILE(N102:N113,3)</f>
        <v>1685.8294749999998</v>
      </c>
      <c r="O121" s="43"/>
      <c r="P121" s="27"/>
      <c r="Q121" s="27"/>
      <c r="R121" s="27">
        <f>QUARTILE(R102:R113,3)</f>
        <v>1944.2597937499995</v>
      </c>
      <c r="S121" s="21"/>
      <c r="T121" s="27"/>
      <c r="U121" s="27">
        <f>QUARTILE(U102:U113,3)</f>
        <v>1888.8578854166662</v>
      </c>
      <c r="V121" s="21"/>
    </row>
    <row r="122" spans="1:22" ht="15.5" x14ac:dyDescent="0.35">
      <c r="A122" s="18"/>
      <c r="B122" s="23" t="s">
        <v>75</v>
      </c>
      <c r="C122" s="18"/>
      <c r="D122" s="27"/>
      <c r="E122" s="27"/>
      <c r="F122" s="27">
        <f>MAX(F102:F113)</f>
        <v>392.98944999999986</v>
      </c>
      <c r="G122" s="43"/>
      <c r="H122" s="27"/>
      <c r="I122" s="27"/>
      <c r="J122" s="27">
        <f>MAX(J102:J113)</f>
        <v>4832.3219999999992</v>
      </c>
      <c r="K122" s="43"/>
      <c r="L122" s="27"/>
      <c r="M122" s="27"/>
      <c r="N122" s="27">
        <f>MAX(N102:N113)</f>
        <v>5134.415</v>
      </c>
      <c r="O122" s="43"/>
      <c r="P122" s="27"/>
      <c r="Q122" s="27"/>
      <c r="R122" s="27">
        <f>MAX(R102:R113)</f>
        <v>4121.2899999999991</v>
      </c>
      <c r="S122" s="21"/>
      <c r="T122" s="27"/>
      <c r="U122" s="27">
        <f>MAX(U102:U113)</f>
        <v>4712.6137777777767</v>
      </c>
      <c r="V122" s="21"/>
    </row>
    <row r="123" spans="1:22" ht="15.5" x14ac:dyDescent="0.35">
      <c r="A123" s="18"/>
      <c r="B123" s="23"/>
      <c r="C123" s="18"/>
      <c r="D123" s="27"/>
      <c r="E123" s="27"/>
      <c r="F123" s="27"/>
      <c r="G123" s="43"/>
      <c r="H123" s="27"/>
      <c r="I123" s="27"/>
      <c r="J123" s="27"/>
      <c r="K123" s="43"/>
      <c r="L123" s="27"/>
      <c r="M123" s="27"/>
      <c r="N123" s="27"/>
      <c r="O123" s="43"/>
      <c r="P123" s="27"/>
      <c r="Q123" s="27"/>
      <c r="R123" s="27"/>
      <c r="S123" s="21"/>
      <c r="T123" s="27"/>
      <c r="U123" s="27"/>
      <c r="V123" s="21"/>
    </row>
    <row r="124" spans="1:22" ht="15.5" x14ac:dyDescent="0.35">
      <c r="A124" s="18"/>
      <c r="B124" s="23" t="s">
        <v>76</v>
      </c>
      <c r="C124" s="18"/>
      <c r="D124" s="27"/>
      <c r="E124" s="27"/>
      <c r="F124" s="27">
        <f>F118</f>
        <v>24.36287500000001</v>
      </c>
      <c r="G124" s="43"/>
      <c r="H124" s="27"/>
      <c r="I124" s="27"/>
      <c r="J124" s="27">
        <f>J118</f>
        <v>600.8272125000002</v>
      </c>
      <c r="K124" s="43"/>
      <c r="L124" s="27"/>
      <c r="M124" s="27"/>
      <c r="N124" s="27">
        <f>N118</f>
        <v>224.49035000000003</v>
      </c>
      <c r="O124" s="43"/>
      <c r="P124" s="27"/>
      <c r="Q124" s="27"/>
      <c r="R124" s="27">
        <f>R118</f>
        <v>276.08909999999992</v>
      </c>
      <c r="S124" s="21"/>
      <c r="T124" s="27"/>
      <c r="U124" s="27">
        <f>U118</f>
        <v>415.99631111111103</v>
      </c>
      <c r="V124" s="21"/>
    </row>
    <row r="125" spans="1:22" ht="15.5" x14ac:dyDescent="0.35">
      <c r="A125" s="18" t="s">
        <v>77</v>
      </c>
      <c r="B125" s="23" t="s">
        <v>78</v>
      </c>
      <c r="C125" s="18"/>
      <c r="D125" s="27"/>
      <c r="E125" s="27"/>
      <c r="F125" s="27">
        <f>(F119-F118)</f>
        <v>50.196500000000022</v>
      </c>
      <c r="G125" s="43"/>
      <c r="H125" s="27"/>
      <c r="I125" s="27"/>
      <c r="J125" s="27">
        <f>(J119-J118)</f>
        <v>353.22753749999981</v>
      </c>
      <c r="K125" s="43"/>
      <c r="L125" s="27"/>
      <c r="M125" s="27"/>
      <c r="N125" s="27">
        <f>(N119-N118)</f>
        <v>647.88384999999982</v>
      </c>
      <c r="O125" s="43"/>
      <c r="P125" s="27"/>
      <c r="Q125" s="27"/>
      <c r="R125" s="27">
        <f>(R119-R118)</f>
        <v>502.60703124999998</v>
      </c>
      <c r="S125" s="21"/>
      <c r="T125" s="27"/>
      <c r="U125" s="27">
        <f>(U119-U118)</f>
        <v>497.01372638888893</v>
      </c>
      <c r="V125" s="21"/>
    </row>
    <row r="126" spans="1:22" ht="17.25" customHeight="1" x14ac:dyDescent="0.35">
      <c r="A126" s="18"/>
      <c r="B126" s="23" t="s">
        <v>79</v>
      </c>
      <c r="C126" s="18"/>
      <c r="D126" s="27"/>
      <c r="E126" s="27"/>
      <c r="F126" s="27">
        <f>(F120-F119)</f>
        <v>60.891199999999984</v>
      </c>
      <c r="G126" s="43"/>
      <c r="H126" s="27"/>
      <c r="I126" s="27"/>
      <c r="J126" s="27">
        <f>(J120-J119)</f>
        <v>657.23089999999979</v>
      </c>
      <c r="K126" s="43"/>
      <c r="L126" s="27"/>
      <c r="M126" s="27"/>
      <c r="N126" s="27">
        <f>(N120-N119)</f>
        <v>309.15690625000013</v>
      </c>
      <c r="O126" s="43"/>
      <c r="P126" s="27"/>
      <c r="Q126" s="27"/>
      <c r="R126" s="27">
        <f>(R120-R119)</f>
        <v>763.82725625000023</v>
      </c>
      <c r="S126" s="21"/>
      <c r="T126" s="27"/>
      <c r="U126" s="27">
        <f>(U120-U119)</f>
        <v>470.76799513888886</v>
      </c>
      <c r="V126" s="21"/>
    </row>
    <row r="127" spans="1:22" ht="15.5" x14ac:dyDescent="0.35">
      <c r="A127" s="18"/>
      <c r="B127" s="23" t="s">
        <v>80</v>
      </c>
      <c r="C127" s="18"/>
      <c r="D127" s="27"/>
      <c r="E127" s="27"/>
      <c r="F127" s="27">
        <f>(F121-F120)</f>
        <v>147.32597499999997</v>
      </c>
      <c r="G127" s="43"/>
      <c r="H127" s="27"/>
      <c r="I127" s="27"/>
      <c r="J127" s="27">
        <f>(J121-J120)</f>
        <v>420.56876875000034</v>
      </c>
      <c r="K127" s="43"/>
      <c r="L127" s="27"/>
      <c r="M127" s="27"/>
      <c r="N127" s="27">
        <f>(N121-N120)</f>
        <v>504.29836874999978</v>
      </c>
      <c r="O127" s="43"/>
      <c r="P127" s="27"/>
      <c r="Q127" s="27"/>
      <c r="R127" s="27">
        <f>(R121-R120)</f>
        <v>401.73640624999939</v>
      </c>
      <c r="S127" s="21"/>
      <c r="T127" s="27"/>
      <c r="U127" s="27">
        <f>(U121-U120)</f>
        <v>505.07985277777743</v>
      </c>
      <c r="V127" s="21"/>
    </row>
    <row r="128" spans="1:22" ht="15.5" x14ac:dyDescent="0.35">
      <c r="A128" s="18"/>
      <c r="B128" s="23" t="s">
        <v>81</v>
      </c>
      <c r="C128" s="18"/>
      <c r="D128" s="27"/>
      <c r="E128" s="27"/>
      <c r="F128" s="27">
        <f>(F122-F121)</f>
        <v>110.21289999999988</v>
      </c>
      <c r="G128" s="43"/>
      <c r="H128" s="27"/>
      <c r="I128" s="27"/>
      <c r="J128" s="27">
        <f>(J122-J121)</f>
        <v>2800.4675812499991</v>
      </c>
      <c r="K128" s="43"/>
      <c r="L128" s="27"/>
      <c r="M128" s="27"/>
      <c r="N128" s="27">
        <f>(N122-N121)</f>
        <v>3448.5855250000004</v>
      </c>
      <c r="O128" s="43"/>
      <c r="P128" s="27"/>
      <c r="Q128" s="27"/>
      <c r="R128" s="27">
        <f>(R122-R121)</f>
        <v>2177.0302062499995</v>
      </c>
      <c r="S128" s="21"/>
      <c r="T128" s="27"/>
      <c r="U128" s="27">
        <f>(U122-U121)</f>
        <v>2823.7558923611105</v>
      </c>
      <c r="V128" s="21"/>
    </row>
    <row r="129" spans="1:22" ht="15.5" x14ac:dyDescent="0.35">
      <c r="A129" s="17"/>
      <c r="B129" s="17"/>
      <c r="C129" s="17"/>
      <c r="D129" s="18"/>
      <c r="E129" s="18"/>
      <c r="F129" s="18"/>
      <c r="G129" s="43"/>
      <c r="H129" s="18"/>
      <c r="I129" s="18"/>
      <c r="J129" s="18"/>
      <c r="K129" s="43"/>
      <c r="L129" s="18"/>
      <c r="M129" s="18"/>
      <c r="N129" s="18"/>
      <c r="O129" s="43"/>
      <c r="P129" s="18"/>
      <c r="Q129" s="18"/>
      <c r="R129" s="18"/>
      <c r="S129" s="21"/>
      <c r="T129" s="18"/>
      <c r="U129" s="18"/>
      <c r="V129" s="21"/>
    </row>
    <row r="130" spans="1:22" x14ac:dyDescent="0.35">
      <c r="B130" s="32"/>
      <c r="C130" s="32"/>
      <c r="D130" s="32"/>
      <c r="E130" s="32"/>
      <c r="F130" s="31"/>
      <c r="G130" s="32"/>
      <c r="H130" s="32"/>
      <c r="I130" s="32"/>
      <c r="J130" s="31"/>
      <c r="K130" s="32"/>
      <c r="L130" s="32"/>
      <c r="M130" s="32"/>
      <c r="N130" s="31"/>
      <c r="O130" s="32"/>
      <c r="P130" s="32"/>
      <c r="Q130" s="32"/>
      <c r="R130" s="31"/>
      <c r="T130" s="32"/>
      <c r="U130" s="31"/>
    </row>
    <row r="131" spans="1:22" x14ac:dyDescent="0.35">
      <c r="C131" s="32"/>
      <c r="D131" s="32"/>
      <c r="E131" s="32"/>
      <c r="F131" s="31"/>
      <c r="G131" s="32"/>
      <c r="H131" s="32"/>
      <c r="I131" s="32"/>
      <c r="J131" s="31"/>
      <c r="K131" s="32"/>
      <c r="L131" s="32"/>
      <c r="M131" s="32"/>
      <c r="N131" s="31"/>
      <c r="O131" s="32"/>
      <c r="P131" s="32"/>
      <c r="Q131" s="32"/>
      <c r="R131" s="31"/>
      <c r="T131" s="32"/>
      <c r="U131" s="31"/>
    </row>
    <row r="132" spans="1:22" x14ac:dyDescent="0.35">
      <c r="C132" s="32"/>
      <c r="D132" s="32"/>
      <c r="E132" s="32"/>
      <c r="F132" s="31"/>
      <c r="G132" s="32"/>
      <c r="H132" s="32"/>
      <c r="I132" s="32"/>
      <c r="J132" s="31"/>
      <c r="K132" s="32"/>
      <c r="L132" s="32"/>
      <c r="M132" s="32"/>
      <c r="N132" s="31"/>
      <c r="O132" s="32"/>
      <c r="P132" s="32"/>
      <c r="Q132" s="32"/>
      <c r="R132" s="31"/>
      <c r="T132" s="32"/>
      <c r="U132" s="31"/>
    </row>
    <row r="133" spans="1:22" x14ac:dyDescent="0.35">
      <c r="C133" s="32"/>
      <c r="D133" s="32"/>
      <c r="E133" s="32"/>
      <c r="F133" s="31"/>
      <c r="G133" s="32"/>
      <c r="H133" s="32"/>
      <c r="I133" s="32"/>
      <c r="J133" s="31"/>
      <c r="K133" s="32"/>
      <c r="L133" s="32"/>
      <c r="M133" s="32"/>
      <c r="N133" s="31"/>
      <c r="O133" s="32"/>
      <c r="P133" s="32"/>
      <c r="Q133" s="32"/>
      <c r="R133" s="31"/>
      <c r="T133" s="32"/>
      <c r="U133" s="31"/>
    </row>
    <row r="134" spans="1:22" x14ac:dyDescent="0.35">
      <c r="C134" s="32"/>
      <c r="D134" s="32"/>
      <c r="E134" s="32"/>
      <c r="F134" s="31"/>
      <c r="G134" s="32"/>
      <c r="H134" s="32"/>
      <c r="I134" s="32"/>
      <c r="J134" s="31"/>
      <c r="K134" s="32"/>
      <c r="L134" s="32"/>
      <c r="M134" s="32"/>
      <c r="N134" s="31"/>
      <c r="O134" s="32"/>
      <c r="P134" s="32"/>
      <c r="Q134" s="32"/>
      <c r="R134" s="31"/>
      <c r="T134" s="32"/>
      <c r="U134" s="31"/>
    </row>
    <row r="135" spans="1:22" x14ac:dyDescent="0.35">
      <c r="C135" s="32"/>
      <c r="D135" s="32"/>
      <c r="E135" s="32"/>
      <c r="F135" s="31"/>
      <c r="G135" s="32"/>
      <c r="H135" s="32"/>
      <c r="I135" s="32"/>
      <c r="J135" s="31"/>
      <c r="K135" s="32"/>
      <c r="L135" s="32"/>
      <c r="M135" s="32"/>
      <c r="N135" s="31"/>
      <c r="O135" s="32"/>
      <c r="P135" s="32"/>
      <c r="Q135" s="32"/>
      <c r="R135" s="31"/>
      <c r="T135" s="32"/>
      <c r="U135" s="31"/>
    </row>
    <row r="136" spans="1:22" x14ac:dyDescent="0.35">
      <c r="C136" s="32"/>
      <c r="D136" s="32"/>
      <c r="E136" s="32"/>
      <c r="F136" s="31"/>
      <c r="G136" s="32"/>
      <c r="H136" s="32"/>
      <c r="I136" s="32"/>
      <c r="J136" s="31"/>
      <c r="K136" s="32"/>
      <c r="L136" s="32"/>
      <c r="M136" s="32"/>
      <c r="N136" s="31"/>
      <c r="O136" s="32"/>
      <c r="P136" s="32"/>
      <c r="Q136" s="32"/>
      <c r="R136" s="31"/>
      <c r="T136" s="32"/>
      <c r="U136" s="31"/>
    </row>
    <row r="137" spans="1:22" x14ac:dyDescent="0.35">
      <c r="C137" s="32"/>
      <c r="D137" s="32"/>
      <c r="E137" s="32"/>
      <c r="F137" s="31"/>
      <c r="G137" s="32"/>
      <c r="H137" s="32"/>
      <c r="I137" s="32"/>
      <c r="J137" s="31"/>
      <c r="K137" s="32"/>
      <c r="L137" s="32"/>
      <c r="M137" s="32"/>
      <c r="N137" s="31"/>
      <c r="O137" s="32"/>
      <c r="P137" s="32"/>
      <c r="Q137" s="32"/>
      <c r="R137" s="31"/>
      <c r="T137" s="32"/>
      <c r="U137" s="31"/>
    </row>
    <row r="138" spans="1:22" x14ac:dyDescent="0.35">
      <c r="C138" s="32"/>
      <c r="D138" s="32"/>
      <c r="E138" s="32"/>
      <c r="F138" s="31"/>
      <c r="G138" s="32"/>
      <c r="H138" s="32"/>
      <c r="I138" s="32"/>
      <c r="J138" s="31"/>
      <c r="K138" s="32"/>
      <c r="L138" s="32"/>
      <c r="M138" s="32"/>
      <c r="N138" s="31"/>
      <c r="O138" s="32"/>
      <c r="P138" s="32"/>
      <c r="Q138" s="32"/>
      <c r="R138" s="31"/>
      <c r="T138" s="32"/>
      <c r="U138" s="31"/>
    </row>
  </sheetData>
  <mergeCells count="40">
    <mergeCell ref="D3:F3"/>
    <mergeCell ref="H3:J3"/>
    <mergeCell ref="L3:N3"/>
    <mergeCell ref="P3:R3"/>
    <mergeCell ref="T3:U3"/>
    <mergeCell ref="D2:F2"/>
    <mergeCell ref="H2:J2"/>
    <mergeCell ref="L2:N2"/>
    <mergeCell ref="P2:R2"/>
    <mergeCell ref="T2:U2"/>
    <mergeCell ref="D35:F35"/>
    <mergeCell ref="H35:J35"/>
    <mergeCell ref="L35:N35"/>
    <mergeCell ref="P35:R35"/>
    <mergeCell ref="T35:U35"/>
    <mergeCell ref="D34:F34"/>
    <mergeCell ref="H34:J34"/>
    <mergeCell ref="L34:N34"/>
    <mergeCell ref="P34:R34"/>
    <mergeCell ref="T34:U34"/>
    <mergeCell ref="D67:F67"/>
    <mergeCell ref="H67:J67"/>
    <mergeCell ref="L67:N67"/>
    <mergeCell ref="P67:R67"/>
    <mergeCell ref="T67:U67"/>
    <mergeCell ref="D66:F66"/>
    <mergeCell ref="H66:J66"/>
    <mergeCell ref="L66:N66"/>
    <mergeCell ref="P66:R66"/>
    <mergeCell ref="T66:U66"/>
    <mergeCell ref="D99:F99"/>
    <mergeCell ref="H99:J99"/>
    <mergeCell ref="L99:N99"/>
    <mergeCell ref="P99:R99"/>
    <mergeCell ref="T99:U99"/>
    <mergeCell ref="D98:F98"/>
    <mergeCell ref="H98:J98"/>
    <mergeCell ref="L98:N98"/>
    <mergeCell ref="P98:R98"/>
    <mergeCell ref="T98:U98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3CD69-5EE7-485A-93A1-4E980FB38DD0}">
  <dimension ref="A1:AA130"/>
  <sheetViews>
    <sheetView zoomScale="70" zoomScaleNormal="70" workbookViewId="0">
      <selection activeCell="H18" sqref="H18"/>
    </sheetView>
  </sheetViews>
  <sheetFormatPr defaultRowHeight="14.5" x14ac:dyDescent="0.35"/>
  <cols>
    <col min="3" max="3" width="16.7265625" customWidth="1"/>
    <col min="4" max="4" width="15.81640625" customWidth="1"/>
    <col min="10" max="10" width="16.7265625" customWidth="1"/>
    <col min="11" max="11" width="15.81640625" customWidth="1"/>
    <col min="17" max="17" width="16.7265625" customWidth="1"/>
    <col min="18" max="18" width="15.81640625" customWidth="1"/>
    <col min="24" max="24" width="16.7265625" customWidth="1"/>
    <col min="25" max="25" width="15.81640625" customWidth="1"/>
  </cols>
  <sheetData>
    <row r="1" spans="1:27" x14ac:dyDescent="0.35">
      <c r="A1" s="104" t="s">
        <v>50</v>
      </c>
      <c r="H1" s="104" t="s">
        <v>51</v>
      </c>
      <c r="O1" s="104" t="s">
        <v>52</v>
      </c>
      <c r="V1" s="104" t="s">
        <v>53</v>
      </c>
    </row>
    <row r="2" spans="1:27" x14ac:dyDescent="0.35">
      <c r="A2" s="33"/>
      <c r="B2" s="33"/>
      <c r="C2" s="33"/>
      <c r="D2" s="33"/>
      <c r="E2" s="33"/>
      <c r="F2" s="33"/>
      <c r="H2" s="33"/>
      <c r="I2" s="33"/>
      <c r="J2" s="33"/>
      <c r="K2" s="33"/>
      <c r="L2" s="33"/>
      <c r="M2" s="33"/>
      <c r="O2" s="33"/>
      <c r="P2" s="33"/>
      <c r="Q2" s="33"/>
      <c r="R2" s="33"/>
      <c r="S2" s="33"/>
      <c r="T2" s="33"/>
      <c r="V2" s="33"/>
      <c r="W2" s="33"/>
      <c r="X2" s="33"/>
      <c r="Y2" s="33"/>
      <c r="Z2" s="33"/>
      <c r="AA2" s="33"/>
    </row>
    <row r="3" spans="1:27" x14ac:dyDescent="0.35">
      <c r="A3" s="103" t="s">
        <v>82</v>
      </c>
      <c r="B3" t="s">
        <v>67</v>
      </c>
      <c r="C3" t="s">
        <v>68</v>
      </c>
      <c r="D3" t="s">
        <v>69</v>
      </c>
      <c r="E3" t="s">
        <v>70</v>
      </c>
      <c r="F3" s="33"/>
      <c r="H3" s="103" t="s">
        <v>82</v>
      </c>
      <c r="I3" t="s">
        <v>67</v>
      </c>
      <c r="J3" t="s">
        <v>68</v>
      </c>
      <c r="K3" t="s">
        <v>69</v>
      </c>
      <c r="L3" t="s">
        <v>70</v>
      </c>
      <c r="M3" s="33"/>
      <c r="O3" s="103" t="s">
        <v>82</v>
      </c>
      <c r="P3" t="s">
        <v>67</v>
      </c>
      <c r="Q3" t="s">
        <v>68</v>
      </c>
      <c r="R3" t="s">
        <v>69</v>
      </c>
      <c r="S3" t="s">
        <v>70</v>
      </c>
      <c r="T3" s="33"/>
      <c r="V3" s="103" t="s">
        <v>82</v>
      </c>
      <c r="W3" t="s">
        <v>67</v>
      </c>
      <c r="X3" t="s">
        <v>68</v>
      </c>
      <c r="Y3" t="s">
        <v>69</v>
      </c>
      <c r="Z3" t="s">
        <v>70</v>
      </c>
      <c r="AA3" s="33"/>
    </row>
    <row r="4" spans="1:27" x14ac:dyDescent="0.35">
      <c r="A4" s="33"/>
      <c r="B4">
        <v>0</v>
      </c>
      <c r="C4" s="29">
        <f>'Salivary NO2 normalised to SFR'!F6</f>
        <v>32.337200000000017</v>
      </c>
      <c r="D4">
        <v>0</v>
      </c>
      <c r="F4" s="33"/>
      <c r="H4" s="33"/>
      <c r="I4">
        <v>0</v>
      </c>
      <c r="J4" s="29">
        <f>'Salivary NO2 normalised to SFR'!F38</f>
        <v>147.00194999999994</v>
      </c>
      <c r="K4">
        <v>0</v>
      </c>
      <c r="M4" s="33"/>
      <c r="O4" s="33"/>
      <c r="P4">
        <v>0</v>
      </c>
      <c r="Q4" s="29">
        <f>'Salivary NO2 normalised to SFR'!F70</f>
        <v>63.650550000000017</v>
      </c>
      <c r="R4">
        <v>0</v>
      </c>
      <c r="T4" s="33"/>
      <c r="V4" s="33"/>
      <c r="W4">
        <v>0</v>
      </c>
      <c r="X4" s="29">
        <f>'Salivary NO2 normalised to SFR'!F102</f>
        <v>24.36287500000001</v>
      </c>
      <c r="Y4">
        <v>0</v>
      </c>
      <c r="AA4" s="33"/>
    </row>
    <row r="5" spans="1:27" x14ac:dyDescent="0.35">
      <c r="A5" s="33"/>
      <c r="B5">
        <v>1</v>
      </c>
      <c r="C5" s="29">
        <f>'Salivary NO2 normalised to SFR'!J6</f>
        <v>11.245000000000003</v>
      </c>
      <c r="D5" s="29">
        <f>(C5-C4)</f>
        <v>-21.092200000000012</v>
      </c>
      <c r="E5" s="29">
        <f>((D4+D5)/2)*(B5-B4)</f>
        <v>-10.546100000000006</v>
      </c>
      <c r="F5" s="33"/>
      <c r="H5" s="33"/>
      <c r="I5">
        <v>1</v>
      </c>
      <c r="J5" s="29">
        <f>'Salivary NO2 normalised to SFR'!J38</f>
        <v>995.27129999999977</v>
      </c>
      <c r="K5" s="29">
        <f>(J5-J4)</f>
        <v>848.2693499999998</v>
      </c>
      <c r="L5" s="29">
        <f>((K4+K5)/2)*(I5-I4)</f>
        <v>424.1346749999999</v>
      </c>
      <c r="M5" s="33"/>
      <c r="O5" s="33"/>
      <c r="P5">
        <v>1</v>
      </c>
      <c r="Q5" s="29">
        <f>'Salivary NO2 normalised to SFR'!J70</f>
        <v>41.532749999999986</v>
      </c>
      <c r="R5" s="29">
        <f>(Q5-Q4)</f>
        <v>-22.117800000000031</v>
      </c>
      <c r="S5" s="29">
        <f>((R4+R5)/2)*(P5-P4)</f>
        <v>-11.058900000000015</v>
      </c>
      <c r="T5" s="33"/>
      <c r="V5" s="33"/>
      <c r="W5">
        <v>1</v>
      </c>
      <c r="X5" s="29">
        <f>'Salivary NO2 normalised to SFR'!J102</f>
        <v>1942.1203750000002</v>
      </c>
      <c r="Y5" s="29">
        <f>(X5-X4)</f>
        <v>1917.7575000000002</v>
      </c>
      <c r="Z5" s="29">
        <f>((Y4+Y5)/2)*(W5-W4)</f>
        <v>958.87875000000008</v>
      </c>
      <c r="AA5" s="33"/>
    </row>
    <row r="6" spans="1:27" x14ac:dyDescent="0.35">
      <c r="A6" s="33"/>
      <c r="B6">
        <v>2</v>
      </c>
      <c r="C6" s="29">
        <f>'Salivary NO2 normalised to SFR'!N6</f>
        <v>8.7416000000000054</v>
      </c>
      <c r="D6">
        <f>(C6-C4)</f>
        <v>-23.595600000000012</v>
      </c>
      <c r="E6" s="29">
        <f>((D5+D6)/2)*(B6-B5)</f>
        <v>-22.343900000000012</v>
      </c>
      <c r="F6" s="33"/>
      <c r="H6" s="33"/>
      <c r="I6">
        <v>2</v>
      </c>
      <c r="J6" s="29">
        <f>'Salivary NO2 normalised to SFR'!N38</f>
        <v>745.30592499999977</v>
      </c>
      <c r="K6">
        <f>(J6-J4)</f>
        <v>598.30397499999981</v>
      </c>
      <c r="L6" s="29">
        <f>((K5+K6)/2)*(I6-I5)</f>
        <v>723.28666249999981</v>
      </c>
      <c r="M6" s="33"/>
      <c r="O6" s="33"/>
      <c r="P6">
        <v>2</v>
      </c>
      <c r="Q6" s="29">
        <f>'Salivary NO2 normalised to SFR'!N70</f>
        <v>25.719299999999986</v>
      </c>
      <c r="R6">
        <f>(Q6-Q4)</f>
        <v>-37.931250000000034</v>
      </c>
      <c r="S6" s="29">
        <f>((R5+R6)/2)*(P6-P5)</f>
        <v>-30.024525000000033</v>
      </c>
      <c r="T6" s="33"/>
      <c r="V6" s="33"/>
      <c r="W6">
        <v>2</v>
      </c>
      <c r="X6" s="29">
        <f>'Salivary NO2 normalised to SFR'!N102</f>
        <v>2160.5155</v>
      </c>
      <c r="Y6">
        <f>(X6-X4)</f>
        <v>2136.1526250000002</v>
      </c>
      <c r="Z6" s="29">
        <f>((Y5+Y6)/2)*(W6-W5)</f>
        <v>2026.9550625000002</v>
      </c>
      <c r="AA6" s="33"/>
    </row>
    <row r="7" spans="1:27" x14ac:dyDescent="0.35">
      <c r="A7" s="33"/>
      <c r="B7">
        <v>3</v>
      </c>
      <c r="C7" s="29">
        <f>'Salivary NO2 normalised to SFR'!R6</f>
        <v>1.4166000000000007</v>
      </c>
      <c r="D7">
        <f>(C7-C4)</f>
        <v>-30.920600000000015</v>
      </c>
      <c r="E7" s="29">
        <f t="shared" ref="E7" si="0">((D6+D7)/2)*(B7-B6)</f>
        <v>-27.258100000000013</v>
      </c>
      <c r="F7" s="33"/>
      <c r="H7" s="33"/>
      <c r="I7">
        <v>3</v>
      </c>
      <c r="J7" s="29">
        <f>'Salivary NO2 normalised to SFR'!R38</f>
        <v>962.57970000000057</v>
      </c>
      <c r="K7">
        <f>(J7-J4)</f>
        <v>815.57775000000061</v>
      </c>
      <c r="L7" s="29">
        <f t="shared" ref="L7" si="1">((K6+K7)/2)*(I7-I6)</f>
        <v>706.94086250000021</v>
      </c>
      <c r="M7" s="33"/>
      <c r="O7" s="33"/>
      <c r="P7">
        <v>3</v>
      </c>
      <c r="Q7" s="29">
        <f>'Salivary NO2 normalised to SFR'!R70</f>
        <v>3.7966749999999987</v>
      </c>
      <c r="R7">
        <f>(Q7-Q4)</f>
        <v>-59.853875000000016</v>
      </c>
      <c r="S7" s="29">
        <f t="shared" ref="S7" si="2">((R6+R7)/2)*(P7-P6)</f>
        <v>-48.892562500000025</v>
      </c>
      <c r="T7" s="33"/>
      <c r="V7" s="33"/>
      <c r="W7">
        <v>3</v>
      </c>
      <c r="X7" s="29">
        <f>'Salivary NO2 normalised to SFR'!R102</f>
        <v>1661.0693000000003</v>
      </c>
      <c r="Y7">
        <f>(X7-X4)</f>
        <v>1636.7064250000003</v>
      </c>
      <c r="Z7" s="29">
        <f t="shared" ref="Z7" si="3">((Y6+Y7)/2)*(W7-W6)</f>
        <v>1886.4295250000002</v>
      </c>
      <c r="AA7" s="33"/>
    </row>
    <row r="8" spans="1:27" x14ac:dyDescent="0.35">
      <c r="A8" s="33"/>
      <c r="B8" s="33"/>
      <c r="C8" s="33">
        <v>910</v>
      </c>
      <c r="D8" s="33"/>
      <c r="E8" s="46"/>
      <c r="F8" s="33"/>
      <c r="H8" s="33"/>
      <c r="I8" s="33"/>
      <c r="J8" s="33">
        <v>910</v>
      </c>
      <c r="K8" s="33"/>
      <c r="L8" s="46"/>
      <c r="M8" s="33"/>
      <c r="O8" s="33"/>
      <c r="P8" s="33"/>
      <c r="Q8" s="33">
        <v>910</v>
      </c>
      <c r="R8" s="33"/>
      <c r="S8" s="46"/>
      <c r="T8" s="33"/>
      <c r="V8" s="33"/>
      <c r="W8" s="33"/>
      <c r="X8" s="33">
        <v>910</v>
      </c>
      <c r="Y8" s="33"/>
      <c r="Z8" s="46"/>
      <c r="AA8" s="33"/>
    </row>
    <row r="9" spans="1:27" x14ac:dyDescent="0.35">
      <c r="A9" s="33"/>
      <c r="B9" s="33"/>
      <c r="C9" s="33"/>
      <c r="D9" s="101" t="s">
        <v>61</v>
      </c>
      <c r="E9" s="102">
        <f>SUM(E5:E7)</f>
        <v>-60.148100000000028</v>
      </c>
      <c r="F9" s="33"/>
      <c r="H9" s="33"/>
      <c r="I9" s="33"/>
      <c r="J9" s="33"/>
      <c r="K9" s="101" t="s">
        <v>61</v>
      </c>
      <c r="L9" s="102">
        <f>SUM(L5:L7)</f>
        <v>1854.3622</v>
      </c>
      <c r="M9" s="33"/>
      <c r="O9" s="33"/>
      <c r="P9" s="33"/>
      <c r="Q9" s="33"/>
      <c r="R9" s="101" t="s">
        <v>61</v>
      </c>
      <c r="S9" s="102">
        <f>SUM(S5:S7)</f>
        <v>-89.975987500000073</v>
      </c>
      <c r="T9" s="33"/>
      <c r="V9" s="33"/>
      <c r="W9" s="33"/>
      <c r="X9" s="33"/>
      <c r="Y9" s="101" t="s">
        <v>61</v>
      </c>
      <c r="Z9" s="102">
        <f>SUM(Z5:Z7)</f>
        <v>4872.2633375000005</v>
      </c>
      <c r="AA9" s="33"/>
    </row>
    <row r="10" spans="1:27" x14ac:dyDescent="0.35">
      <c r="A10" s="33"/>
      <c r="B10" s="33"/>
      <c r="C10" s="33"/>
      <c r="D10" s="33"/>
      <c r="E10" s="33"/>
      <c r="F10" s="33"/>
      <c r="H10" s="33"/>
      <c r="I10" s="33"/>
      <c r="J10" s="33"/>
      <c r="K10" s="33"/>
      <c r="L10" s="33"/>
      <c r="M10" s="33"/>
      <c r="O10" s="33"/>
      <c r="P10" s="33"/>
      <c r="Q10" s="33"/>
      <c r="R10" s="33"/>
      <c r="S10" s="33"/>
      <c r="T10" s="33"/>
      <c r="V10" s="33"/>
      <c r="W10" s="33"/>
      <c r="X10" s="33"/>
      <c r="Y10" s="33"/>
      <c r="Z10" s="33"/>
      <c r="AA10" s="33"/>
    </row>
    <row r="11" spans="1:27" x14ac:dyDescent="0.35">
      <c r="A11" s="33"/>
      <c r="B11" s="33"/>
      <c r="C11" s="33"/>
      <c r="D11" s="33"/>
      <c r="E11" s="33"/>
      <c r="F11" s="33"/>
      <c r="H11" s="33"/>
      <c r="I11" s="33"/>
      <c r="J11" s="33"/>
      <c r="K11" s="33"/>
      <c r="L11" s="33"/>
      <c r="M11" s="33"/>
      <c r="O11" s="33"/>
      <c r="P11" s="33"/>
      <c r="Q11" s="33"/>
      <c r="R11" s="33"/>
      <c r="S11" s="33"/>
      <c r="T11" s="33"/>
      <c r="V11" s="33"/>
      <c r="W11" s="33"/>
      <c r="X11" s="33"/>
      <c r="Y11" s="33"/>
      <c r="Z11" s="33"/>
      <c r="AA11" s="33"/>
    </row>
    <row r="12" spans="1:27" x14ac:dyDescent="0.35">
      <c r="A12" s="103" t="s">
        <v>83</v>
      </c>
      <c r="B12" t="s">
        <v>67</v>
      </c>
      <c r="C12" t="s">
        <v>68</v>
      </c>
      <c r="D12" t="s">
        <v>69</v>
      </c>
      <c r="E12" t="s">
        <v>70</v>
      </c>
      <c r="F12" s="33"/>
      <c r="H12" s="103" t="s">
        <v>83</v>
      </c>
      <c r="I12" t="s">
        <v>67</v>
      </c>
      <c r="J12" t="s">
        <v>68</v>
      </c>
      <c r="K12" t="s">
        <v>69</v>
      </c>
      <c r="L12" t="s">
        <v>70</v>
      </c>
      <c r="M12" s="33"/>
      <c r="O12" s="103" t="s">
        <v>83</v>
      </c>
      <c r="P12" t="s">
        <v>67</v>
      </c>
      <c r="Q12" t="s">
        <v>68</v>
      </c>
      <c r="R12" t="s">
        <v>69</v>
      </c>
      <c r="S12" t="s">
        <v>70</v>
      </c>
      <c r="T12" s="33"/>
      <c r="V12" s="103" t="s">
        <v>83</v>
      </c>
      <c r="W12" t="s">
        <v>67</v>
      </c>
      <c r="X12" t="s">
        <v>68</v>
      </c>
      <c r="Y12" t="s">
        <v>69</v>
      </c>
      <c r="Z12" t="s">
        <v>70</v>
      </c>
      <c r="AA12" s="33"/>
    </row>
    <row r="13" spans="1:27" x14ac:dyDescent="0.35">
      <c r="A13" s="33"/>
      <c r="B13">
        <v>0</v>
      </c>
      <c r="C13" s="29">
        <f>'Salivary NO2 normalised to SFR'!F7</f>
        <v>77.945000000000022</v>
      </c>
      <c r="D13">
        <v>0</v>
      </c>
      <c r="F13" s="33"/>
      <c r="H13" s="33"/>
      <c r="I13">
        <v>0</v>
      </c>
      <c r="J13" s="29">
        <f>'Salivary NO2 normalised to SFR'!F39</f>
        <v>101.34491249999999</v>
      </c>
      <c r="K13">
        <v>0</v>
      </c>
      <c r="M13" s="33"/>
      <c r="O13" s="33"/>
      <c r="P13">
        <v>0</v>
      </c>
      <c r="Q13" s="29">
        <f>'Salivary NO2 normalised to SFR'!F71</f>
        <v>38.59989999999997</v>
      </c>
      <c r="R13">
        <v>0</v>
      </c>
      <c r="T13" s="33"/>
      <c r="V13" s="33"/>
      <c r="W13">
        <v>0</v>
      </c>
      <c r="X13" s="29">
        <f>'Salivary NO2 normalised to SFR'!F103</f>
        <v>76.613100000000031</v>
      </c>
      <c r="Y13">
        <v>0</v>
      </c>
      <c r="AA13" s="33"/>
    </row>
    <row r="14" spans="1:27" x14ac:dyDescent="0.35">
      <c r="A14" s="33"/>
      <c r="B14">
        <v>1</v>
      </c>
      <c r="C14" s="29">
        <f>'Salivary NO2 normalised to SFR'!J7</f>
        <v>61.527599999999978</v>
      </c>
      <c r="D14" s="29">
        <f>(C14-C13)</f>
        <v>-16.417400000000043</v>
      </c>
      <c r="E14" s="29">
        <f>((D13+D14)/2)*(B14-B13)</f>
        <v>-8.2087000000000216</v>
      </c>
      <c r="F14" s="33"/>
      <c r="H14" s="33"/>
      <c r="I14">
        <v>1</v>
      </c>
      <c r="J14" s="29">
        <f>'Salivary NO2 normalised to SFR'!J39</f>
        <v>1194.4034750000003</v>
      </c>
      <c r="K14" s="29">
        <f>(J14-J13)</f>
        <v>1093.0585625000003</v>
      </c>
      <c r="L14" s="29">
        <f>((K13+K14)/2)*(I14-I13)</f>
        <v>546.52928125000017</v>
      </c>
      <c r="M14" s="33"/>
      <c r="O14" s="33"/>
      <c r="P14">
        <v>1</v>
      </c>
      <c r="Q14" s="29">
        <f>'Salivary NO2 normalised to SFR'!J71</f>
        <v>16.156500000000001</v>
      </c>
      <c r="R14" s="29">
        <f>(Q14-Q13)</f>
        <v>-22.443399999999968</v>
      </c>
      <c r="S14" s="29">
        <f>((R13+R14)/2)*(P14-P13)</f>
        <v>-11.221699999999984</v>
      </c>
      <c r="T14" s="33"/>
      <c r="V14" s="33"/>
      <c r="W14">
        <v>1</v>
      </c>
      <c r="X14" s="29">
        <f>'Salivary NO2 normalised to SFR'!J103</f>
        <v>970.15625</v>
      </c>
      <c r="Y14" s="29">
        <f>(X14-X13)</f>
        <v>893.54314999999997</v>
      </c>
      <c r="Z14" s="29">
        <f>((Y13+Y14)/2)*(W14-W13)</f>
        <v>446.77157499999998</v>
      </c>
      <c r="AA14" s="33"/>
    </row>
    <row r="15" spans="1:27" x14ac:dyDescent="0.35">
      <c r="A15" s="33"/>
      <c r="B15">
        <v>2</v>
      </c>
      <c r="C15" s="29">
        <f>'Salivary NO2 normalised to SFR'!N7</f>
        <v>46.876875000000013</v>
      </c>
      <c r="D15">
        <f>(C15-C13)</f>
        <v>-31.068125000000009</v>
      </c>
      <c r="E15" s="29">
        <f>((D14+D15)/2)*(B15-B14)</f>
        <v>-23.742762500000026</v>
      </c>
      <c r="F15" s="33"/>
      <c r="H15" s="33"/>
      <c r="I15">
        <v>2</v>
      </c>
      <c r="J15" s="29">
        <f>'Salivary NO2 normalised to SFR'!N39</f>
        <v>1613.2574999999999</v>
      </c>
      <c r="K15">
        <f>(J15-J13)</f>
        <v>1511.9125875</v>
      </c>
      <c r="L15" s="29">
        <f>((K14+K15)/2)*(I15-I14)</f>
        <v>1302.4855750000002</v>
      </c>
      <c r="M15" s="33"/>
      <c r="O15" s="33"/>
      <c r="P15">
        <v>2</v>
      </c>
      <c r="Q15" s="29">
        <f>'Salivary NO2 normalised to SFR'!N71</f>
        <v>20.38417500000001</v>
      </c>
      <c r="R15">
        <f>(Q15-Q13)</f>
        <v>-18.21572499999996</v>
      </c>
      <c r="S15" s="29">
        <f>((R14+R15)/2)*(P15-P14)</f>
        <v>-20.329562499999966</v>
      </c>
      <c r="T15" s="33"/>
      <c r="V15" s="33"/>
      <c r="W15">
        <v>2</v>
      </c>
      <c r="X15" s="29">
        <f>'Salivary NO2 normalised to SFR'!N103</f>
        <v>1058.8662000000002</v>
      </c>
      <c r="Y15">
        <f>(X15-X13)</f>
        <v>982.25310000000013</v>
      </c>
      <c r="Z15" s="29">
        <f>((Y14+Y15)/2)*(W15-W14)</f>
        <v>937.89812500000005</v>
      </c>
      <c r="AA15" s="33"/>
    </row>
    <row r="16" spans="1:27" x14ac:dyDescent="0.35">
      <c r="A16" s="33"/>
      <c r="B16">
        <v>3</v>
      </c>
      <c r="C16" s="29">
        <f>'Salivary NO2 normalised to SFR'!R7</f>
        <v>62.890650000000029</v>
      </c>
      <c r="D16">
        <f>(C16-C13)</f>
        <v>-15.054349999999992</v>
      </c>
      <c r="E16" s="29">
        <f t="shared" ref="E16" si="4">((D15+D16)/2)*(B16-B15)</f>
        <v>-23.061237500000001</v>
      </c>
      <c r="F16" s="33"/>
      <c r="H16" s="33"/>
      <c r="I16">
        <v>3</v>
      </c>
      <c r="J16" s="29">
        <f>'Salivary NO2 normalised to SFR'!R39</f>
        <v>1278.6125499999998</v>
      </c>
      <c r="K16">
        <f>(J16-J13)</f>
        <v>1177.2676374999999</v>
      </c>
      <c r="L16" s="29">
        <f t="shared" ref="L16" si="5">((K15+K16)/2)*(I16-I15)</f>
        <v>1344.5901125</v>
      </c>
      <c r="M16" s="33"/>
      <c r="O16" s="33"/>
      <c r="P16">
        <v>3</v>
      </c>
      <c r="Q16" s="29">
        <f>'Salivary NO2 normalised to SFR'!R71</f>
        <v>29.604725000000006</v>
      </c>
      <c r="R16">
        <f>(Q16-Q13)</f>
        <v>-8.9951749999999642</v>
      </c>
      <c r="S16" s="29">
        <f t="shared" ref="S16" si="6">((R15+R16)/2)*(P16-P15)</f>
        <v>-13.605449999999962</v>
      </c>
      <c r="T16" s="33"/>
      <c r="V16" s="33"/>
      <c r="W16">
        <v>3</v>
      </c>
      <c r="X16" s="29">
        <f>'Salivary NO2 normalised to SFR'!R103</f>
        <v>750.01127500000007</v>
      </c>
      <c r="Y16">
        <f>(X16-X13)</f>
        <v>673.39817500000004</v>
      </c>
      <c r="Z16" s="29">
        <f t="shared" ref="Z16" si="7">((Y15+Y16)/2)*(W16-W15)</f>
        <v>827.82563750000008</v>
      </c>
      <c r="AA16" s="33"/>
    </row>
    <row r="17" spans="1:27" x14ac:dyDescent="0.35">
      <c r="A17" s="33"/>
      <c r="B17" s="33"/>
      <c r="C17" s="33">
        <v>910</v>
      </c>
      <c r="D17" s="33"/>
      <c r="E17" s="46"/>
      <c r="F17" s="33"/>
      <c r="H17" s="33"/>
      <c r="I17" s="33"/>
      <c r="J17" s="33">
        <v>910</v>
      </c>
      <c r="K17" s="33"/>
      <c r="L17" s="46"/>
      <c r="M17" s="33"/>
      <c r="O17" s="33"/>
      <c r="P17" s="33"/>
      <c r="Q17" s="33">
        <v>910</v>
      </c>
      <c r="R17" s="33"/>
      <c r="S17" s="46"/>
      <c r="T17" s="33"/>
      <c r="V17" s="33"/>
      <c r="W17" s="33"/>
      <c r="X17" s="33">
        <v>910</v>
      </c>
      <c r="Y17" s="33"/>
      <c r="Z17" s="46"/>
      <c r="AA17" s="33"/>
    </row>
    <row r="18" spans="1:27" x14ac:dyDescent="0.35">
      <c r="A18" s="33"/>
      <c r="B18" s="33"/>
      <c r="C18" s="33"/>
      <c r="D18" s="101" t="s">
        <v>61</v>
      </c>
      <c r="E18" s="102">
        <f>SUM(E14:E16)</f>
        <v>-55.012700000000052</v>
      </c>
      <c r="F18" s="33"/>
      <c r="H18" s="33"/>
      <c r="I18" s="33"/>
      <c r="J18" s="33"/>
      <c r="K18" s="101" t="s">
        <v>61</v>
      </c>
      <c r="L18" s="102">
        <f>SUM(L14:L16)</f>
        <v>3193.6049687500004</v>
      </c>
      <c r="M18" s="33"/>
      <c r="O18" s="33"/>
      <c r="P18" s="33"/>
      <c r="Q18" s="33"/>
      <c r="R18" s="101" t="s">
        <v>61</v>
      </c>
      <c r="S18" s="102">
        <f>SUM(S14:S16)</f>
        <v>-45.156712499999912</v>
      </c>
      <c r="T18" s="33"/>
      <c r="V18" s="33"/>
      <c r="W18" s="33"/>
      <c r="X18" s="33"/>
      <c r="Y18" s="101" t="s">
        <v>61</v>
      </c>
      <c r="Z18" s="102">
        <f>SUM(Z14:Z16)</f>
        <v>2212.4953375</v>
      </c>
      <c r="AA18" s="33"/>
    </row>
    <row r="19" spans="1:27" x14ac:dyDescent="0.35">
      <c r="A19" s="33"/>
      <c r="B19" s="33"/>
      <c r="C19" s="33"/>
      <c r="D19" s="33"/>
      <c r="E19" s="33"/>
      <c r="F19" s="33"/>
      <c r="H19" s="33"/>
      <c r="I19" s="33"/>
      <c r="J19" s="33"/>
      <c r="K19" s="33"/>
      <c r="L19" s="33"/>
      <c r="M19" s="33"/>
      <c r="O19" s="33"/>
      <c r="P19" s="33"/>
      <c r="Q19" s="33"/>
      <c r="R19" s="33"/>
      <c r="S19" s="33"/>
      <c r="T19" s="33"/>
      <c r="V19" s="33"/>
      <c r="W19" s="33"/>
      <c r="X19" s="33"/>
      <c r="Y19" s="33"/>
      <c r="Z19" s="33"/>
      <c r="AA19" s="33"/>
    </row>
    <row r="20" spans="1:27" x14ac:dyDescent="0.35">
      <c r="A20" s="33"/>
      <c r="B20" s="33"/>
      <c r="C20" s="33"/>
      <c r="D20" s="33"/>
      <c r="E20" s="33"/>
      <c r="F20" s="33"/>
      <c r="H20" s="33"/>
      <c r="I20" s="33"/>
      <c r="J20" s="33"/>
      <c r="K20" s="33"/>
      <c r="L20" s="33"/>
      <c r="M20" s="33"/>
      <c r="O20" s="33"/>
      <c r="P20" s="33"/>
      <c r="Q20" s="33"/>
      <c r="R20" s="33"/>
      <c r="S20" s="33"/>
      <c r="T20" s="33"/>
      <c r="V20" s="33"/>
      <c r="W20" s="33"/>
      <c r="X20" s="33"/>
      <c r="Y20" s="33"/>
      <c r="Z20" s="33"/>
      <c r="AA20" s="33"/>
    </row>
    <row r="21" spans="1:27" x14ac:dyDescent="0.35">
      <c r="A21" s="103" t="s">
        <v>84</v>
      </c>
      <c r="B21" t="s">
        <v>67</v>
      </c>
      <c r="C21" t="s">
        <v>68</v>
      </c>
      <c r="D21" t="s">
        <v>69</v>
      </c>
      <c r="E21" t="s">
        <v>70</v>
      </c>
      <c r="F21" s="33"/>
      <c r="H21" s="103" t="s">
        <v>84</v>
      </c>
      <c r="I21" t="s">
        <v>67</v>
      </c>
      <c r="J21" t="s">
        <v>68</v>
      </c>
      <c r="K21" t="s">
        <v>69</v>
      </c>
      <c r="L21" t="s">
        <v>70</v>
      </c>
      <c r="M21" s="33"/>
      <c r="O21" s="103" t="s">
        <v>84</v>
      </c>
      <c r="P21" t="s">
        <v>67</v>
      </c>
      <c r="Q21" t="s">
        <v>68</v>
      </c>
      <c r="R21" t="s">
        <v>69</v>
      </c>
      <c r="S21" t="s">
        <v>70</v>
      </c>
      <c r="T21" s="33"/>
      <c r="V21" s="103" t="s">
        <v>84</v>
      </c>
      <c r="W21" t="s">
        <v>67</v>
      </c>
      <c r="X21" t="s">
        <v>68</v>
      </c>
      <c r="Y21" t="s">
        <v>69</v>
      </c>
      <c r="Z21" t="s">
        <v>70</v>
      </c>
      <c r="AA21" s="33"/>
    </row>
    <row r="22" spans="1:27" x14ac:dyDescent="0.35">
      <c r="A22" s="33"/>
      <c r="B22">
        <v>0</v>
      </c>
      <c r="C22" s="29">
        <f>'Salivary NO2 normalised to SFR'!F8</f>
        <v>70.307649999999981</v>
      </c>
      <c r="D22">
        <v>0</v>
      </c>
      <c r="F22" s="33"/>
      <c r="H22" s="33"/>
      <c r="I22">
        <v>0</v>
      </c>
      <c r="J22" s="29">
        <f>'Salivary NO2 normalised to SFR'!F40</f>
        <v>86.24524999999997</v>
      </c>
      <c r="K22">
        <v>0</v>
      </c>
      <c r="M22" s="33"/>
      <c r="O22" s="33"/>
      <c r="P22">
        <v>0</v>
      </c>
      <c r="Q22" s="29">
        <f>'Salivary NO2 normalised to SFR'!F72</f>
        <v>58.091575000000006</v>
      </c>
      <c r="R22">
        <v>0</v>
      </c>
      <c r="T22" s="33"/>
      <c r="V22" s="33"/>
      <c r="W22">
        <v>0</v>
      </c>
      <c r="X22" s="29">
        <f>'Salivary NO2 normalised to SFR'!F104</f>
        <v>39.533200000000001</v>
      </c>
      <c r="Y22">
        <v>0</v>
      </c>
      <c r="AA22" s="33"/>
    </row>
    <row r="23" spans="1:27" x14ac:dyDescent="0.35">
      <c r="A23" s="33"/>
      <c r="B23">
        <v>1</v>
      </c>
      <c r="C23" s="29">
        <f>'Salivary NO2 normalised to SFR'!J8</f>
        <v>40.297950000000007</v>
      </c>
      <c r="D23" s="29">
        <f>(C23-C22)</f>
        <v>-30.009699999999974</v>
      </c>
      <c r="E23" s="29">
        <f>((D22+D23)/2)*(B23-B22)</f>
        <v>-15.004849999999987</v>
      </c>
      <c r="F23" s="33"/>
      <c r="H23" s="33"/>
      <c r="I23">
        <v>1</v>
      </c>
      <c r="J23" s="29">
        <f>'Salivary NO2 normalised to SFR'!J40</f>
        <v>429.60900000000009</v>
      </c>
      <c r="K23" s="29">
        <f>(J23-J22)</f>
        <v>343.3637500000001</v>
      </c>
      <c r="L23" s="29">
        <f>((K22+K23)/2)*(I23-I22)</f>
        <v>171.68187500000005</v>
      </c>
      <c r="M23" s="33"/>
      <c r="O23" s="33"/>
      <c r="P23">
        <v>1</v>
      </c>
      <c r="Q23" s="29">
        <f>'Salivary NO2 normalised to SFR'!J72</f>
        <v>80.838450000000023</v>
      </c>
      <c r="R23" s="29">
        <f>(Q23-Q22)</f>
        <v>22.746875000000017</v>
      </c>
      <c r="S23" s="29">
        <f>((R22+R23)/2)*(P23-P22)</f>
        <v>11.373437500000009</v>
      </c>
      <c r="T23" s="33"/>
      <c r="V23" s="33"/>
      <c r="W23">
        <v>1</v>
      </c>
      <c r="X23" s="29">
        <f>'Salivary NO2 normalised to SFR'!J104</f>
        <v>1002.205</v>
      </c>
      <c r="Y23" s="29">
        <f>(X23-X22)</f>
        <v>962.67180000000008</v>
      </c>
      <c r="Z23" s="29">
        <f>((Y22+Y23)/2)*(W23-W22)</f>
        <v>481.33590000000004</v>
      </c>
      <c r="AA23" s="33"/>
    </row>
    <row r="24" spans="1:27" x14ac:dyDescent="0.35">
      <c r="A24" s="33"/>
      <c r="B24">
        <v>2</v>
      </c>
      <c r="C24" s="29">
        <f>'Salivary NO2 normalised to SFR'!N8</f>
        <v>53.126700000000007</v>
      </c>
      <c r="D24">
        <f>(C24-C22)</f>
        <v>-17.180949999999974</v>
      </c>
      <c r="E24" s="29">
        <f>((D23+D24)/2)*(B24-B23)</f>
        <v>-23.595324999999974</v>
      </c>
      <c r="F24" s="33"/>
      <c r="H24" s="33"/>
      <c r="I24">
        <v>2</v>
      </c>
      <c r="J24" s="29">
        <f>'Salivary NO2 normalised to SFR'!N40</f>
        <v>375.91015000000004</v>
      </c>
      <c r="K24">
        <f>(J24-J22)</f>
        <v>289.6649000000001</v>
      </c>
      <c r="L24" s="29">
        <f>((K23+K24)/2)*(I24-I23)</f>
        <v>316.5143250000001</v>
      </c>
      <c r="M24" s="33"/>
      <c r="O24" s="33"/>
      <c r="P24">
        <v>2</v>
      </c>
      <c r="Q24" s="29">
        <f>'Salivary NO2 normalised to SFR'!N72</f>
        <v>45.330625000000012</v>
      </c>
      <c r="R24">
        <f>(Q24-Q22)</f>
        <v>-12.760949999999994</v>
      </c>
      <c r="S24" s="29">
        <f>((R23+R24)/2)*(P24-P23)</f>
        <v>4.9929625000000115</v>
      </c>
      <c r="T24" s="33"/>
      <c r="V24" s="33"/>
      <c r="W24">
        <v>2</v>
      </c>
      <c r="X24" s="29">
        <f>'Salivary NO2 normalised to SFR'!N104</f>
        <v>1135.6574625000001</v>
      </c>
      <c r="Y24">
        <f>(X24-X22)</f>
        <v>1096.1242625</v>
      </c>
      <c r="Z24" s="29">
        <f>((Y23+Y24)/2)*(W24-W23)</f>
        <v>1029.39803125</v>
      </c>
      <c r="AA24" s="33"/>
    </row>
    <row r="25" spans="1:27" x14ac:dyDescent="0.35">
      <c r="A25" s="33"/>
      <c r="B25">
        <v>3</v>
      </c>
      <c r="C25" s="29">
        <f>'Salivary NO2 normalised to SFR'!R8</f>
        <v>36.847150000000006</v>
      </c>
      <c r="D25">
        <f>(C25-C22)</f>
        <v>-33.460499999999975</v>
      </c>
      <c r="E25" s="29">
        <f t="shared" ref="E25" si="8">((D24+D25)/2)*(B25-B24)</f>
        <v>-25.320724999999975</v>
      </c>
      <c r="F25" s="33"/>
      <c r="H25" s="33"/>
      <c r="I25">
        <v>3</v>
      </c>
      <c r="J25" s="29">
        <f>'Salivary NO2 normalised to SFR'!R40</f>
        <v>451.102575</v>
      </c>
      <c r="K25">
        <f>(J25-J22)</f>
        <v>364.85732500000006</v>
      </c>
      <c r="L25" s="29">
        <f t="shared" ref="L25" si="9">((K24+K25)/2)*(I25-I24)</f>
        <v>327.26111250000008</v>
      </c>
      <c r="M25" s="33"/>
      <c r="O25" s="33"/>
      <c r="P25">
        <v>3</v>
      </c>
      <c r="Q25" s="29">
        <f>'Salivary NO2 normalised to SFR'!R72</f>
        <v>57.913100000000007</v>
      </c>
      <c r="R25">
        <f>(Q25-Q22)</f>
        <v>-0.17847499999999883</v>
      </c>
      <c r="S25" s="29">
        <f t="shared" ref="S25" si="10">((R24+R25)/2)*(P25-P24)</f>
        <v>-6.4697124999999964</v>
      </c>
      <c r="T25" s="33"/>
      <c r="V25" s="33"/>
      <c r="W25">
        <v>3</v>
      </c>
      <c r="X25" s="29">
        <f>'Salivary NO2 normalised to SFR'!R104</f>
        <v>1643.9349750000001</v>
      </c>
      <c r="Y25">
        <f>(X25-X22)</f>
        <v>1604.401775</v>
      </c>
      <c r="Z25" s="29">
        <f t="shared" ref="Z25" si="11">((Y24+Y25)/2)*(W25-W24)</f>
        <v>1350.2630187499999</v>
      </c>
      <c r="AA25" s="33"/>
    </row>
    <row r="26" spans="1:27" x14ac:dyDescent="0.35">
      <c r="A26" s="33"/>
      <c r="B26" s="33"/>
      <c r="C26" s="33">
        <v>910</v>
      </c>
      <c r="D26" s="33"/>
      <c r="E26" s="46"/>
      <c r="F26" s="33"/>
      <c r="H26" s="33"/>
      <c r="I26" s="33"/>
      <c r="J26" s="33">
        <v>910</v>
      </c>
      <c r="K26" s="33"/>
      <c r="L26" s="46"/>
      <c r="M26" s="33"/>
      <c r="O26" s="33"/>
      <c r="P26" s="33"/>
      <c r="Q26" s="33">
        <v>910</v>
      </c>
      <c r="R26" s="33"/>
      <c r="S26" s="46"/>
      <c r="T26" s="33"/>
      <c r="V26" s="33"/>
      <c r="W26" s="33"/>
      <c r="X26" s="33">
        <v>910</v>
      </c>
      <c r="Y26" s="33"/>
      <c r="Z26" s="46"/>
      <c r="AA26" s="33"/>
    </row>
    <row r="27" spans="1:27" x14ac:dyDescent="0.35">
      <c r="A27" s="33"/>
      <c r="B27" s="33"/>
      <c r="C27" s="33"/>
      <c r="D27" s="101" t="s">
        <v>61</v>
      </c>
      <c r="E27" s="102">
        <f>SUM(E23:E25)</f>
        <v>-63.920899999999939</v>
      </c>
      <c r="F27" s="33"/>
      <c r="H27" s="33"/>
      <c r="I27" s="33"/>
      <c r="J27" s="33"/>
      <c r="K27" s="101" t="s">
        <v>61</v>
      </c>
      <c r="L27" s="102">
        <f>SUM(L23:L25)</f>
        <v>815.45731250000017</v>
      </c>
      <c r="M27" s="33"/>
      <c r="O27" s="33"/>
      <c r="P27" s="33"/>
      <c r="Q27" s="33"/>
      <c r="R27" s="101" t="s">
        <v>61</v>
      </c>
      <c r="S27" s="102">
        <f>SUM(S23:S25)</f>
        <v>9.8966875000000236</v>
      </c>
      <c r="T27" s="33"/>
      <c r="V27" s="33"/>
      <c r="W27" s="33"/>
      <c r="X27" s="33"/>
      <c r="Y27" s="101" t="s">
        <v>61</v>
      </c>
      <c r="Z27" s="102">
        <f>SUM(Z23:Z25)</f>
        <v>2860.9969499999997</v>
      </c>
      <c r="AA27" s="33"/>
    </row>
    <row r="28" spans="1:27" x14ac:dyDescent="0.35">
      <c r="A28" s="33"/>
      <c r="B28" s="33"/>
      <c r="C28" s="33"/>
      <c r="D28" s="33"/>
      <c r="E28" s="33"/>
      <c r="F28" s="33"/>
      <c r="H28" s="33"/>
      <c r="I28" s="33"/>
      <c r="J28" s="33"/>
      <c r="K28" s="33"/>
      <c r="L28" s="33"/>
      <c r="M28" s="33"/>
      <c r="O28" s="33"/>
      <c r="P28" s="33"/>
      <c r="Q28" s="33"/>
      <c r="R28" s="33"/>
      <c r="S28" s="33"/>
      <c r="T28" s="33"/>
      <c r="V28" s="33"/>
      <c r="W28" s="33"/>
      <c r="X28" s="33"/>
      <c r="Y28" s="33"/>
      <c r="Z28" s="33"/>
      <c r="AA28" s="33"/>
    </row>
    <row r="29" spans="1:27" x14ac:dyDescent="0.35">
      <c r="A29" s="33"/>
      <c r="B29" s="33"/>
      <c r="C29" s="33"/>
      <c r="D29" s="33"/>
      <c r="E29" s="33"/>
      <c r="F29" s="33"/>
      <c r="H29" s="33"/>
      <c r="I29" s="33"/>
      <c r="J29" s="33"/>
      <c r="K29" s="33"/>
      <c r="L29" s="33"/>
      <c r="M29" s="33"/>
      <c r="O29" s="33"/>
      <c r="P29" s="33"/>
      <c r="Q29" s="33"/>
      <c r="R29" s="33"/>
      <c r="S29" s="33"/>
      <c r="T29" s="33"/>
      <c r="V29" s="33"/>
      <c r="W29" s="33"/>
      <c r="X29" s="33"/>
      <c r="Y29" s="33"/>
      <c r="Z29" s="33"/>
      <c r="AA29" s="33"/>
    </row>
    <row r="30" spans="1:27" x14ac:dyDescent="0.35">
      <c r="A30" s="103" t="s">
        <v>85</v>
      </c>
      <c r="B30" t="s">
        <v>67</v>
      </c>
      <c r="C30" t="s">
        <v>68</v>
      </c>
      <c r="D30" t="s">
        <v>69</v>
      </c>
      <c r="E30" t="s">
        <v>70</v>
      </c>
      <c r="F30" s="33"/>
      <c r="H30" s="103" t="s">
        <v>85</v>
      </c>
      <c r="I30" t="s">
        <v>67</v>
      </c>
      <c r="J30" t="s">
        <v>68</v>
      </c>
      <c r="K30" t="s">
        <v>69</v>
      </c>
      <c r="L30" t="s">
        <v>70</v>
      </c>
      <c r="M30" s="33"/>
      <c r="O30" s="103" t="s">
        <v>85</v>
      </c>
      <c r="P30" t="s">
        <v>67</v>
      </c>
      <c r="Q30" t="s">
        <v>68</v>
      </c>
      <c r="R30" t="s">
        <v>69</v>
      </c>
      <c r="S30" t="s">
        <v>70</v>
      </c>
      <c r="T30" s="33"/>
      <c r="V30" s="103" t="s">
        <v>85</v>
      </c>
      <c r="W30" t="s">
        <v>67</v>
      </c>
      <c r="X30" t="s">
        <v>68</v>
      </c>
      <c r="Y30" t="s">
        <v>69</v>
      </c>
      <c r="Z30" t="s">
        <v>70</v>
      </c>
      <c r="AA30" s="33"/>
    </row>
    <row r="31" spans="1:27" x14ac:dyDescent="0.35">
      <c r="A31" s="33"/>
      <c r="B31">
        <v>0</v>
      </c>
      <c r="C31" s="29">
        <f>'Salivary NO2 normalised to SFR'!F9</f>
        <v>61.060999999999979</v>
      </c>
      <c r="D31">
        <v>0</v>
      </c>
      <c r="F31" s="33"/>
      <c r="H31" s="33"/>
      <c r="I31">
        <v>0</v>
      </c>
      <c r="J31" s="29">
        <f>'Salivary NO2 normalised to SFR'!F41</f>
        <v>89.029300000000035</v>
      </c>
      <c r="K31">
        <v>0</v>
      </c>
      <c r="M31" s="33"/>
      <c r="O31" s="33"/>
      <c r="P31">
        <v>0</v>
      </c>
      <c r="Q31" s="29">
        <f>'Salivary NO2 normalised to SFR'!F73</f>
        <v>252.86275000000012</v>
      </c>
      <c r="R31">
        <v>0</v>
      </c>
      <c r="T31" s="33"/>
      <c r="V31" s="33"/>
      <c r="W31">
        <v>0</v>
      </c>
      <c r="X31" s="29">
        <f>'Salivary NO2 normalised to SFR'!F105</f>
        <v>81.078749999999985</v>
      </c>
      <c r="Y31">
        <v>0</v>
      </c>
      <c r="AA31" s="33"/>
    </row>
    <row r="32" spans="1:27" x14ac:dyDescent="0.35">
      <c r="A32" s="33"/>
      <c r="B32">
        <v>1</v>
      </c>
      <c r="C32" s="29">
        <f>'Salivary NO2 normalised to SFR'!J9</f>
        <v>54.448399999999999</v>
      </c>
      <c r="D32" s="29">
        <f>(C32-C31)</f>
        <v>-6.6125999999999792</v>
      </c>
      <c r="E32" s="29">
        <f>((D31+D32)/2)*(B32-B31)</f>
        <v>-3.3062999999999896</v>
      </c>
      <c r="F32" s="33"/>
      <c r="H32" s="33"/>
      <c r="I32">
        <v>1</v>
      </c>
      <c r="J32" s="29">
        <f>'Salivary NO2 normalised to SFR'!J41</f>
        <v>457.46609999999993</v>
      </c>
      <c r="K32" s="29">
        <f>(J32-J31)</f>
        <v>368.43679999999989</v>
      </c>
      <c r="L32" s="29">
        <f>((K31+K32)/2)*(I32-I31)</f>
        <v>184.21839999999995</v>
      </c>
      <c r="M32" s="33"/>
      <c r="O32" s="33"/>
      <c r="P32">
        <v>1</v>
      </c>
      <c r="Q32" s="29">
        <f>'Salivary NO2 normalised to SFR'!J73</f>
        <v>119.68385000000002</v>
      </c>
      <c r="R32" s="29">
        <f>(Q32-Q31)</f>
        <v>-133.17890000000011</v>
      </c>
      <c r="S32" s="29">
        <f>((R31+R32)/2)*(P32-P31)</f>
        <v>-66.589450000000056</v>
      </c>
      <c r="T32" s="33"/>
      <c r="V32" s="33"/>
      <c r="W32">
        <v>1</v>
      </c>
      <c r="X32" s="29">
        <f>'Salivary NO2 normalised to SFR'!J105</f>
        <v>600.8272125000002</v>
      </c>
      <c r="Y32" s="29">
        <f>(X32-X31)</f>
        <v>519.74846250000019</v>
      </c>
      <c r="Z32" s="29">
        <f>((Y31+Y32)/2)*(W32-W31)</f>
        <v>259.87423125000009</v>
      </c>
      <c r="AA32" s="33"/>
    </row>
    <row r="33" spans="1:27" x14ac:dyDescent="0.35">
      <c r="A33" s="33"/>
      <c r="B33">
        <v>2</v>
      </c>
      <c r="C33" s="29">
        <f>'Salivary NO2 normalised to SFR'!N9</f>
        <v>76.235599999999991</v>
      </c>
      <c r="D33">
        <f>(C33-C31)</f>
        <v>15.174600000000012</v>
      </c>
      <c r="E33" s="29">
        <f>((D32+D33)/2)*(B33-B32)</f>
        <v>4.2810000000000166</v>
      </c>
      <c r="F33" s="33"/>
      <c r="H33" s="33"/>
      <c r="I33">
        <v>2</v>
      </c>
      <c r="J33" s="29">
        <f>'Salivary NO2 normalised to SFR'!N41</f>
        <v>529.27447499999982</v>
      </c>
      <c r="K33">
        <f>(J33-J31)</f>
        <v>440.24517499999979</v>
      </c>
      <c r="L33" s="29">
        <f>((K32+K33)/2)*(I33-I32)</f>
        <v>404.34098749999987</v>
      </c>
      <c r="M33" s="33"/>
      <c r="O33" s="33"/>
      <c r="P33">
        <v>2</v>
      </c>
      <c r="Q33" s="29">
        <f>'Salivary NO2 normalised to SFR'!N73</f>
        <v>57.135399999999997</v>
      </c>
      <c r="R33">
        <f>(Q33-Q31)</f>
        <v>-195.72735000000011</v>
      </c>
      <c r="S33" s="29">
        <f>((R32+R33)/2)*(P33-P32)</f>
        <v>-164.45312500000011</v>
      </c>
      <c r="T33" s="33"/>
      <c r="V33" s="33"/>
      <c r="W33">
        <v>2</v>
      </c>
      <c r="X33" s="29">
        <f>'Salivary NO2 normalised to SFR'!N105</f>
        <v>512.93220000000019</v>
      </c>
      <c r="Y33">
        <f>(X33-X31)</f>
        <v>431.85345000000018</v>
      </c>
      <c r="Z33" s="29">
        <f>((Y32+Y33)/2)*(W33-W32)</f>
        <v>475.80095625000018</v>
      </c>
      <c r="AA33" s="33"/>
    </row>
    <row r="34" spans="1:27" x14ac:dyDescent="0.35">
      <c r="A34" s="33"/>
      <c r="B34">
        <v>3</v>
      </c>
      <c r="C34" s="29">
        <f>'Salivary NO2 normalised to SFR'!R9</f>
        <v>104.64915000000002</v>
      </c>
      <c r="D34">
        <f>(C34-C31)</f>
        <v>43.588150000000041</v>
      </c>
      <c r="E34" s="29">
        <f t="shared" ref="E34" si="12">((D33+D34)/2)*(B34-B33)</f>
        <v>29.381375000000027</v>
      </c>
      <c r="F34" s="33"/>
      <c r="H34" s="33"/>
      <c r="I34">
        <v>3</v>
      </c>
      <c r="J34" s="29">
        <f>'Salivary NO2 normalised to SFR'!R41</f>
        <v>430.28400000000005</v>
      </c>
      <c r="K34">
        <f>(J34-J31)</f>
        <v>341.25470000000001</v>
      </c>
      <c r="L34" s="29">
        <f t="shared" ref="L34" si="13">((K33+K34)/2)*(I34-I33)</f>
        <v>390.74993749999987</v>
      </c>
      <c r="M34" s="33"/>
      <c r="O34" s="33"/>
      <c r="P34">
        <v>3</v>
      </c>
      <c r="Q34" s="29">
        <f>'Salivary NO2 normalised to SFR'!R73</f>
        <v>59.103749999999977</v>
      </c>
      <c r="R34">
        <f>(Q34-Q31)</f>
        <v>-193.75900000000013</v>
      </c>
      <c r="S34" s="29">
        <f t="shared" ref="S34" si="14">((R33+R34)/2)*(P34-P33)</f>
        <v>-194.74317500000012</v>
      </c>
      <c r="T34" s="33"/>
      <c r="V34" s="33"/>
      <c r="W34">
        <v>3</v>
      </c>
      <c r="X34" s="29">
        <f>'Salivary NO2 normalised to SFR'!R105</f>
        <v>710.9938249999999</v>
      </c>
      <c r="Y34">
        <f>(X34-X31)</f>
        <v>629.91507499999989</v>
      </c>
      <c r="Z34" s="29">
        <f t="shared" ref="Z34" si="15">((Y33+Y34)/2)*(W34-W33)</f>
        <v>530.88426249999998</v>
      </c>
      <c r="AA34" s="33"/>
    </row>
    <row r="35" spans="1:27" x14ac:dyDescent="0.35">
      <c r="A35" s="33"/>
      <c r="B35" s="33"/>
      <c r="C35" s="33">
        <v>910</v>
      </c>
      <c r="D35" s="33"/>
      <c r="E35" s="46"/>
      <c r="F35" s="33"/>
      <c r="H35" s="33"/>
      <c r="I35" s="33"/>
      <c r="J35" s="33">
        <v>910</v>
      </c>
      <c r="K35" s="33"/>
      <c r="L35" s="46"/>
      <c r="M35" s="33"/>
      <c r="O35" s="33"/>
      <c r="P35" s="33"/>
      <c r="Q35" s="33">
        <v>910</v>
      </c>
      <c r="R35" s="33"/>
      <c r="S35" s="46"/>
      <c r="T35" s="33"/>
      <c r="V35" s="33"/>
      <c r="W35" s="33"/>
      <c r="X35" s="33">
        <v>910</v>
      </c>
      <c r="Y35" s="33"/>
      <c r="Z35" s="46"/>
      <c r="AA35" s="33"/>
    </row>
    <row r="36" spans="1:27" x14ac:dyDescent="0.35">
      <c r="A36" s="33"/>
      <c r="B36" s="33"/>
      <c r="C36" s="33"/>
      <c r="D36" s="101" t="s">
        <v>61</v>
      </c>
      <c r="E36" s="102">
        <f>SUM(E32:E34)</f>
        <v>30.356075000000054</v>
      </c>
      <c r="F36" s="33"/>
      <c r="H36" s="33"/>
      <c r="I36" s="33"/>
      <c r="J36" s="33"/>
      <c r="K36" s="101" t="s">
        <v>61</v>
      </c>
      <c r="L36" s="102">
        <f>SUM(L32:L34)</f>
        <v>979.30932499999972</v>
      </c>
      <c r="M36" s="33"/>
      <c r="O36" s="33"/>
      <c r="P36" s="33"/>
      <c r="Q36" s="33"/>
      <c r="R36" s="101" t="s">
        <v>61</v>
      </c>
      <c r="S36" s="102">
        <f>SUM(S32:S34)</f>
        <v>-425.78575000000029</v>
      </c>
      <c r="T36" s="33"/>
      <c r="V36" s="33"/>
      <c r="W36" s="33"/>
      <c r="X36" s="33"/>
      <c r="Y36" s="101" t="s">
        <v>61</v>
      </c>
      <c r="Z36" s="102">
        <f>SUM(Z32:Z34)</f>
        <v>1266.5594500000002</v>
      </c>
      <c r="AA36" s="33"/>
    </row>
    <row r="37" spans="1:27" x14ac:dyDescent="0.35">
      <c r="A37" s="33"/>
      <c r="B37" s="33"/>
      <c r="C37" s="33"/>
      <c r="D37" s="33"/>
      <c r="E37" s="33"/>
      <c r="F37" s="33"/>
      <c r="H37" s="33"/>
      <c r="I37" s="33"/>
      <c r="J37" s="33"/>
      <c r="K37" s="33"/>
      <c r="L37" s="33"/>
      <c r="M37" s="33"/>
      <c r="O37" s="33"/>
      <c r="P37" s="33"/>
      <c r="Q37" s="33"/>
      <c r="R37" s="33"/>
      <c r="S37" s="33"/>
      <c r="T37" s="33"/>
      <c r="V37" s="33"/>
      <c r="W37" s="33"/>
      <c r="X37" s="33"/>
      <c r="Y37" s="33"/>
      <c r="Z37" s="33"/>
      <c r="AA37" s="33"/>
    </row>
    <row r="38" spans="1:27" x14ac:dyDescent="0.35">
      <c r="A38" s="33"/>
      <c r="B38" s="33"/>
      <c r="C38" s="33"/>
      <c r="D38" s="33"/>
      <c r="E38" s="33"/>
      <c r="F38" s="33"/>
      <c r="H38" s="33"/>
      <c r="I38" s="33"/>
      <c r="J38" s="33"/>
      <c r="K38" s="33"/>
      <c r="L38" s="33"/>
      <c r="M38" s="33"/>
      <c r="O38" s="33"/>
      <c r="P38" s="33"/>
      <c r="Q38" s="33"/>
      <c r="R38" s="33"/>
      <c r="S38" s="33"/>
      <c r="T38" s="33"/>
      <c r="V38" s="33"/>
      <c r="W38" s="33"/>
      <c r="X38" s="33"/>
      <c r="Y38" s="33"/>
      <c r="Z38" s="33"/>
      <c r="AA38" s="33"/>
    </row>
    <row r="39" spans="1:27" x14ac:dyDescent="0.35">
      <c r="A39" s="103" t="s">
        <v>86</v>
      </c>
      <c r="B39" t="s">
        <v>67</v>
      </c>
      <c r="C39" t="s">
        <v>68</v>
      </c>
      <c r="D39" t="s">
        <v>69</v>
      </c>
      <c r="E39" t="s">
        <v>70</v>
      </c>
      <c r="F39" s="33"/>
      <c r="H39" s="103" t="s">
        <v>86</v>
      </c>
      <c r="I39" t="s">
        <v>67</v>
      </c>
      <c r="J39" t="s">
        <v>68</v>
      </c>
      <c r="K39" t="s">
        <v>69</v>
      </c>
      <c r="L39" t="s">
        <v>70</v>
      </c>
      <c r="M39" s="33"/>
      <c r="O39" s="103" t="s">
        <v>86</v>
      </c>
      <c r="P39" t="s">
        <v>67</v>
      </c>
      <c r="Q39" t="s">
        <v>68</v>
      </c>
      <c r="R39" t="s">
        <v>69</v>
      </c>
      <c r="S39" t="s">
        <v>70</v>
      </c>
      <c r="T39" s="33"/>
      <c r="V39" s="103" t="s">
        <v>86</v>
      </c>
      <c r="W39" t="s">
        <v>67</v>
      </c>
      <c r="X39" t="s">
        <v>68</v>
      </c>
      <c r="Y39" t="s">
        <v>69</v>
      </c>
      <c r="Z39" t="s">
        <v>70</v>
      </c>
      <c r="AA39" s="33"/>
    </row>
    <row r="40" spans="1:27" x14ac:dyDescent="0.35">
      <c r="A40" s="33"/>
      <c r="B40">
        <v>0</v>
      </c>
      <c r="C40" s="29">
        <f>'Salivary NO2 normalised to SFR'!F10</f>
        <v>158.24189999999996</v>
      </c>
      <c r="D40">
        <v>0</v>
      </c>
      <c r="F40" s="33"/>
      <c r="H40" s="33"/>
      <c r="I40">
        <v>0</v>
      </c>
      <c r="J40" s="29">
        <f>'Salivary NO2 normalised to SFR'!F42</f>
        <v>153.57320000000004</v>
      </c>
      <c r="K40">
        <v>0</v>
      </c>
      <c r="M40" s="33"/>
      <c r="O40" s="33"/>
      <c r="P40">
        <v>0</v>
      </c>
      <c r="Q40" s="29">
        <f>'Salivary NO2 normalised to SFR'!F74</f>
        <v>172.23499999999996</v>
      </c>
      <c r="R40">
        <v>0</v>
      </c>
      <c r="T40" s="33"/>
      <c r="V40" s="33"/>
      <c r="W40">
        <v>0</v>
      </c>
      <c r="X40" s="29">
        <f>'Salivary NO2 normalised to SFR'!F106</f>
        <v>282.2817</v>
      </c>
      <c r="Y40">
        <v>0</v>
      </c>
      <c r="AA40" s="33"/>
    </row>
    <row r="41" spans="1:27" x14ac:dyDescent="0.35">
      <c r="A41" s="33"/>
      <c r="B41">
        <v>1</v>
      </c>
      <c r="C41" s="29">
        <f>'Salivary NO2 normalised to SFR'!J10</f>
        <v>93.508799999999979</v>
      </c>
      <c r="D41" s="29">
        <f>(C41-C40)</f>
        <v>-64.733099999999979</v>
      </c>
      <c r="E41" s="29">
        <f>((D40+D41)/2)*(B41-B40)</f>
        <v>-32.366549999999989</v>
      </c>
      <c r="F41" s="33"/>
      <c r="H41" s="33"/>
      <c r="I41">
        <v>1</v>
      </c>
      <c r="J41" s="29">
        <f>'Salivary NO2 normalised to SFR'!J42</f>
        <v>985.45124999999996</v>
      </c>
      <c r="K41" s="29">
        <f>(J41-J40)</f>
        <v>831.87804999999992</v>
      </c>
      <c r="L41" s="29">
        <f>((K40+K41)/2)*(I41-I40)</f>
        <v>415.93902499999996</v>
      </c>
      <c r="M41" s="33"/>
      <c r="O41" s="33"/>
      <c r="P41">
        <v>1</v>
      </c>
      <c r="Q41" s="29">
        <f>'Salivary NO2 normalised to SFR'!J74</f>
        <v>105.283125</v>
      </c>
      <c r="R41" s="29">
        <f>(Q41-Q40)</f>
        <v>-66.951874999999959</v>
      </c>
      <c r="S41" s="29">
        <f>((R40+R41)/2)*(P41-P40)</f>
        <v>-33.475937499999979</v>
      </c>
      <c r="T41" s="33"/>
      <c r="V41" s="33"/>
      <c r="W41">
        <v>1</v>
      </c>
      <c r="X41" s="29">
        <f>'Salivary NO2 normalised to SFR'!J106</f>
        <v>2301.0565499999998</v>
      </c>
      <c r="Y41" s="29">
        <f>(X41-X40)</f>
        <v>2018.7748499999998</v>
      </c>
      <c r="Z41" s="29">
        <f>((Y40+Y41)/2)*(W41-W40)</f>
        <v>1009.3874249999999</v>
      </c>
      <c r="AA41" s="33"/>
    </row>
    <row r="42" spans="1:27" x14ac:dyDescent="0.35">
      <c r="A42" s="33"/>
      <c r="B42">
        <v>2</v>
      </c>
      <c r="C42" s="29">
        <f>'Salivary NO2 normalised to SFR'!N10</f>
        <v>85.852124999999987</v>
      </c>
      <c r="D42">
        <f>(C42-C40)</f>
        <v>-72.389774999999972</v>
      </c>
      <c r="E42" s="29">
        <f>((D41+D42)/2)*(B42-B41)</f>
        <v>-68.561437499999982</v>
      </c>
      <c r="F42" s="33"/>
      <c r="H42" s="33"/>
      <c r="I42">
        <v>2</v>
      </c>
      <c r="J42" s="29">
        <f>'Salivary NO2 normalised to SFR'!N42</f>
        <v>1302.8462500000003</v>
      </c>
      <c r="K42">
        <f>(J42-J40)</f>
        <v>1149.2730500000002</v>
      </c>
      <c r="L42" s="29">
        <f>((K41+K42)/2)*(I42-I41)</f>
        <v>990.57555000000002</v>
      </c>
      <c r="M42" s="33"/>
      <c r="O42" s="33"/>
      <c r="P42">
        <v>2</v>
      </c>
      <c r="Q42" s="29">
        <f>'Salivary NO2 normalised to SFR'!N74</f>
        <v>74.410424999999989</v>
      </c>
      <c r="R42">
        <f>(Q42-Q40)</f>
        <v>-97.824574999999967</v>
      </c>
      <c r="S42" s="29">
        <f>((R41+R42)/2)*(P42-P41)</f>
        <v>-82.388224999999963</v>
      </c>
      <c r="T42" s="33"/>
      <c r="V42" s="33"/>
      <c r="W42">
        <v>2</v>
      </c>
      <c r="X42" s="29">
        <f>'Salivary NO2 normalised to SFR'!N106</f>
        <v>1527.6007999999997</v>
      </c>
      <c r="Y42">
        <f>(X42-X40)</f>
        <v>1245.3190999999997</v>
      </c>
      <c r="Z42" s="29">
        <f>((Y41+Y42)/2)*(W42-W41)</f>
        <v>1632.0469749999997</v>
      </c>
      <c r="AA42" s="33"/>
    </row>
    <row r="43" spans="1:27" x14ac:dyDescent="0.35">
      <c r="A43" s="33"/>
      <c r="B43">
        <v>3</v>
      </c>
      <c r="C43" s="29">
        <f>'Salivary NO2 normalised to SFR'!R10</f>
        <v>165.084675</v>
      </c>
      <c r="D43">
        <f>(C43-C40)</f>
        <v>6.8427750000000458</v>
      </c>
      <c r="E43" s="29">
        <f t="shared" ref="E43" si="16">((D42+D43)/2)*(B43-B42)</f>
        <v>-32.773499999999963</v>
      </c>
      <c r="F43" s="33"/>
      <c r="H43" s="33"/>
      <c r="I43">
        <v>3</v>
      </c>
      <c r="J43" s="29">
        <f>'Salivary NO2 normalised to SFR'!R42</f>
        <v>1323.3099750000006</v>
      </c>
      <c r="K43">
        <f>(J43-J40)</f>
        <v>1169.7367750000005</v>
      </c>
      <c r="L43" s="29">
        <f t="shared" ref="L43" si="17">((K42+K43)/2)*(I43-I42)</f>
        <v>1159.5049125000005</v>
      </c>
      <c r="M43" s="33"/>
      <c r="O43" s="33"/>
      <c r="P43">
        <v>3</v>
      </c>
      <c r="Q43" s="29">
        <f>'Salivary NO2 normalised to SFR'!R74</f>
        <v>90.054437499999992</v>
      </c>
      <c r="R43">
        <f>(Q43-Q40)</f>
        <v>-82.180562499999965</v>
      </c>
      <c r="S43" s="29">
        <f t="shared" ref="S43" si="18">((R42+R43)/2)*(P43-P42)</f>
        <v>-90.002568749999966</v>
      </c>
      <c r="T43" s="33"/>
      <c r="V43" s="33"/>
      <c r="W43">
        <v>3</v>
      </c>
      <c r="X43" s="29">
        <f>'Salivary NO2 normalised to SFR'!R106</f>
        <v>1811.3405249999996</v>
      </c>
      <c r="Y43">
        <f>(X43-X40)</f>
        <v>1529.0588249999996</v>
      </c>
      <c r="Z43" s="29">
        <f t="shared" ref="Z43" si="19">((Y42+Y43)/2)*(W43-W42)</f>
        <v>1387.1889624999997</v>
      </c>
      <c r="AA43" s="33"/>
    </row>
    <row r="44" spans="1:27" x14ac:dyDescent="0.35">
      <c r="A44" s="33"/>
      <c r="B44" s="33"/>
      <c r="C44" s="33">
        <v>910</v>
      </c>
      <c r="D44" s="33"/>
      <c r="E44" s="46"/>
      <c r="F44" s="33"/>
      <c r="H44" s="33"/>
      <c r="I44" s="33"/>
      <c r="J44" s="33">
        <v>910</v>
      </c>
      <c r="K44" s="33"/>
      <c r="L44" s="46"/>
      <c r="M44" s="33"/>
      <c r="O44" s="33"/>
      <c r="P44" s="33"/>
      <c r="Q44" s="33">
        <v>910</v>
      </c>
      <c r="R44" s="33"/>
      <c r="S44" s="46"/>
      <c r="T44" s="33"/>
      <c r="V44" s="33"/>
      <c r="W44" s="33"/>
      <c r="X44" s="33">
        <v>910</v>
      </c>
      <c r="Y44" s="33"/>
      <c r="Z44" s="46"/>
      <c r="AA44" s="33"/>
    </row>
    <row r="45" spans="1:27" x14ac:dyDescent="0.35">
      <c r="A45" s="33"/>
      <c r="B45" s="33"/>
      <c r="C45" s="33"/>
      <c r="D45" s="101" t="s">
        <v>61</v>
      </c>
      <c r="E45" s="102">
        <f>SUM(E41:E43)</f>
        <v>-133.70148749999993</v>
      </c>
      <c r="F45" s="33"/>
      <c r="H45" s="33"/>
      <c r="I45" s="33"/>
      <c r="J45" s="33"/>
      <c r="K45" s="101" t="s">
        <v>61</v>
      </c>
      <c r="L45" s="102">
        <f>SUM(L41:L43)</f>
        <v>2566.0194875000007</v>
      </c>
      <c r="M45" s="33"/>
      <c r="O45" s="33"/>
      <c r="P45" s="33"/>
      <c r="Q45" s="33"/>
      <c r="R45" s="101" t="s">
        <v>61</v>
      </c>
      <c r="S45" s="102">
        <f>SUM(S41:S43)</f>
        <v>-205.8667312499999</v>
      </c>
      <c r="T45" s="33"/>
      <c r="V45" s="33"/>
      <c r="W45" s="33"/>
      <c r="X45" s="33"/>
      <c r="Y45" s="101" t="s">
        <v>61</v>
      </c>
      <c r="Z45" s="102">
        <f>SUM(Z41:Z43)</f>
        <v>4028.6233624999995</v>
      </c>
      <c r="AA45" s="33"/>
    </row>
    <row r="46" spans="1:27" x14ac:dyDescent="0.35">
      <c r="A46" s="33"/>
      <c r="B46" s="33"/>
      <c r="C46" s="33"/>
      <c r="D46" s="33"/>
      <c r="E46" s="33"/>
      <c r="F46" s="33"/>
      <c r="H46" s="33"/>
      <c r="I46" s="33"/>
      <c r="J46" s="33"/>
      <c r="K46" s="33"/>
      <c r="L46" s="33"/>
      <c r="M46" s="33"/>
      <c r="O46" s="33"/>
      <c r="P46" s="33"/>
      <c r="Q46" s="33"/>
      <c r="R46" s="33"/>
      <c r="S46" s="33"/>
      <c r="T46" s="33"/>
      <c r="V46" s="33"/>
      <c r="W46" s="33"/>
      <c r="X46" s="33"/>
      <c r="Y46" s="33"/>
      <c r="Z46" s="33"/>
      <c r="AA46" s="33"/>
    </row>
    <row r="47" spans="1:27" x14ac:dyDescent="0.35">
      <c r="A47" s="33"/>
      <c r="B47" s="33"/>
      <c r="C47" s="33"/>
      <c r="D47" s="33"/>
      <c r="E47" s="33"/>
      <c r="F47" s="33"/>
      <c r="H47" s="33"/>
      <c r="I47" s="33"/>
      <c r="J47" s="33"/>
      <c r="K47" s="33"/>
      <c r="L47" s="33"/>
      <c r="M47" s="33"/>
      <c r="O47" s="33"/>
      <c r="P47" s="33"/>
      <c r="Q47" s="33"/>
      <c r="R47" s="33"/>
      <c r="S47" s="33"/>
      <c r="T47" s="33"/>
      <c r="V47" s="33"/>
      <c r="W47" s="33"/>
      <c r="X47" s="33"/>
      <c r="Y47" s="33"/>
      <c r="Z47" s="33"/>
      <c r="AA47" s="33"/>
    </row>
    <row r="48" spans="1:27" x14ac:dyDescent="0.35">
      <c r="A48" s="103" t="s">
        <v>87</v>
      </c>
      <c r="B48" t="s">
        <v>67</v>
      </c>
      <c r="C48" t="s">
        <v>68</v>
      </c>
      <c r="D48" t="s">
        <v>69</v>
      </c>
      <c r="E48" t="s">
        <v>70</v>
      </c>
      <c r="F48" s="33"/>
      <c r="H48" s="103" t="s">
        <v>87</v>
      </c>
      <c r="I48" t="s">
        <v>67</v>
      </c>
      <c r="J48" t="s">
        <v>68</v>
      </c>
      <c r="K48" t="s">
        <v>69</v>
      </c>
      <c r="L48" t="s">
        <v>70</v>
      </c>
      <c r="M48" s="33"/>
      <c r="O48" s="103" t="s">
        <v>87</v>
      </c>
      <c r="P48" t="s">
        <v>67</v>
      </c>
      <c r="Q48" t="s">
        <v>68</v>
      </c>
      <c r="R48" t="s">
        <v>69</v>
      </c>
      <c r="S48" t="s">
        <v>70</v>
      </c>
      <c r="T48" s="33"/>
      <c r="V48" s="103" t="s">
        <v>87</v>
      </c>
      <c r="W48" t="s">
        <v>67</v>
      </c>
      <c r="X48" t="s">
        <v>68</v>
      </c>
      <c r="Y48" t="s">
        <v>69</v>
      </c>
      <c r="Z48" t="s">
        <v>70</v>
      </c>
      <c r="AA48" s="33"/>
    </row>
    <row r="49" spans="1:27" x14ac:dyDescent="0.35">
      <c r="A49" s="33"/>
      <c r="B49">
        <v>0</v>
      </c>
      <c r="C49" s="29">
        <f>'Salivary NO2 normalised to SFR'!F11</f>
        <v>41.595900000000007</v>
      </c>
      <c r="D49">
        <v>0</v>
      </c>
      <c r="F49" s="33"/>
      <c r="H49" s="33"/>
      <c r="I49">
        <v>0</v>
      </c>
      <c r="J49" s="29">
        <f>'Salivary NO2 normalised to SFR'!F43</f>
        <v>168.39307499999987</v>
      </c>
      <c r="K49">
        <v>0</v>
      </c>
      <c r="M49" s="33"/>
      <c r="O49" s="33"/>
      <c r="P49">
        <v>0</v>
      </c>
      <c r="Q49" s="29">
        <f>'Salivary NO2 normalised to SFR'!F75</f>
        <v>115.56314999999996</v>
      </c>
      <c r="R49">
        <v>0</v>
      </c>
      <c r="T49" s="33"/>
      <c r="V49" s="33"/>
      <c r="W49">
        <v>0</v>
      </c>
      <c r="X49" s="29">
        <f>'Salivary NO2 normalised to SFR'!F107</f>
        <v>105.35580000000002</v>
      </c>
      <c r="Y49">
        <v>0</v>
      </c>
      <c r="AA49" s="33"/>
    </row>
    <row r="50" spans="1:27" x14ac:dyDescent="0.35">
      <c r="A50" s="33"/>
      <c r="B50">
        <v>1</v>
      </c>
      <c r="C50" s="29">
        <f>'Salivary NO2 normalised to SFR'!J11</f>
        <v>57.982249999999993</v>
      </c>
      <c r="D50" s="29">
        <f>(C50-C49)</f>
        <v>16.386349999999986</v>
      </c>
      <c r="E50" s="29">
        <f>((D49+D50)/2)*(B50-B49)</f>
        <v>8.193174999999993</v>
      </c>
      <c r="F50" s="33"/>
      <c r="H50" s="33"/>
      <c r="I50">
        <v>1</v>
      </c>
      <c r="J50" s="29">
        <f>'Salivary NO2 normalised to SFR'!J43</f>
        <v>1254.0834000000002</v>
      </c>
      <c r="K50" s="29">
        <f>(J50-J49)</f>
        <v>1085.6903250000003</v>
      </c>
      <c r="L50" s="29">
        <f>((K49+K50)/2)*(I50-I49)</f>
        <v>542.84516250000013</v>
      </c>
      <c r="M50" s="33"/>
      <c r="O50" s="33"/>
      <c r="P50">
        <v>1</v>
      </c>
      <c r="Q50" s="29">
        <f>'Salivary NO2 normalised to SFR'!J75</f>
        <v>90.959375000000009</v>
      </c>
      <c r="R50" s="29">
        <f>(Q50-Q49)</f>
        <v>-24.603774999999956</v>
      </c>
      <c r="S50" s="29">
        <f>((R49+R50)/2)*(P50-P49)</f>
        <v>-12.301887499999978</v>
      </c>
      <c r="T50" s="33"/>
      <c r="V50" s="33"/>
      <c r="W50">
        <v>1</v>
      </c>
      <c r="X50" s="29">
        <f>'Salivary NO2 normalised to SFR'!J107</f>
        <v>905.75025000000028</v>
      </c>
      <c r="Y50" s="29">
        <f>(X50-X49)</f>
        <v>800.39445000000023</v>
      </c>
      <c r="Z50" s="29">
        <f>((Y49+Y50)/2)*(W50-W49)</f>
        <v>400.19722500000012</v>
      </c>
      <c r="AA50" s="33"/>
    </row>
    <row r="51" spans="1:27" x14ac:dyDescent="0.35">
      <c r="A51" s="33"/>
      <c r="B51">
        <v>2</v>
      </c>
      <c r="C51" s="29">
        <f>'Salivary NO2 normalised to SFR'!N11</f>
        <v>90.115949999999998</v>
      </c>
      <c r="D51">
        <f>(C51-C49)</f>
        <v>48.520049999999991</v>
      </c>
      <c r="E51" s="29">
        <f>((D50+D51)/2)*(B51-B50)</f>
        <v>32.453199999999988</v>
      </c>
      <c r="F51" s="33"/>
      <c r="H51" s="33"/>
      <c r="I51">
        <v>2</v>
      </c>
      <c r="J51" s="29">
        <f>'Salivary NO2 normalised to SFR'!N43</f>
        <v>659.28880000000015</v>
      </c>
      <c r="K51">
        <f>(J51-J49)</f>
        <v>490.89572500000031</v>
      </c>
      <c r="L51" s="29">
        <f>((K50+K51)/2)*(I51-I50)</f>
        <v>788.29302500000028</v>
      </c>
      <c r="M51" s="33"/>
      <c r="O51" s="33"/>
      <c r="P51">
        <v>2</v>
      </c>
      <c r="Q51" s="29">
        <f>'Salivary NO2 normalised to SFR'!N75</f>
        <v>56.257399999999997</v>
      </c>
      <c r="R51">
        <f>(Q51-Q49)</f>
        <v>-59.305749999999968</v>
      </c>
      <c r="S51" s="29">
        <f>((R50+R51)/2)*(P51-P50)</f>
        <v>-41.954762499999958</v>
      </c>
      <c r="T51" s="33"/>
      <c r="V51" s="33"/>
      <c r="W51">
        <v>2</v>
      </c>
      <c r="X51" s="29">
        <f>'Salivary NO2 normalised to SFR'!N107</f>
        <v>903.28639999999984</v>
      </c>
      <c r="Y51">
        <f>(X51-X49)</f>
        <v>797.9305999999998</v>
      </c>
      <c r="Z51" s="29">
        <f>((Y50+Y51)/2)*(W51-W50)</f>
        <v>799.16252499999996</v>
      </c>
      <c r="AA51" s="33"/>
    </row>
    <row r="52" spans="1:27" x14ac:dyDescent="0.35">
      <c r="A52" s="33"/>
      <c r="B52">
        <v>3</v>
      </c>
      <c r="C52" s="29">
        <f>'Salivary NO2 normalised to SFR'!R11</f>
        <v>84.947299999999984</v>
      </c>
      <c r="D52">
        <f>(C52-C49)</f>
        <v>43.351399999999977</v>
      </c>
      <c r="E52" s="29">
        <f t="shared" ref="E52" si="20">((D51+D52)/2)*(B52-B51)</f>
        <v>45.935724999999984</v>
      </c>
      <c r="F52" s="33"/>
      <c r="H52" s="33"/>
      <c r="I52">
        <v>3</v>
      </c>
      <c r="J52" s="29">
        <f>'Salivary NO2 normalised to SFR'!R43</f>
        <v>864.60799999999995</v>
      </c>
      <c r="K52">
        <f>(J52-J49)</f>
        <v>696.21492500000011</v>
      </c>
      <c r="L52" s="29">
        <f t="shared" ref="L52" si="21">((K51+K52)/2)*(I52-I51)</f>
        <v>593.55532500000027</v>
      </c>
      <c r="M52" s="33"/>
      <c r="O52" s="33"/>
      <c r="P52">
        <v>3</v>
      </c>
      <c r="Q52" s="29">
        <f>'Salivary NO2 normalised to SFR'!R75</f>
        <v>62.892450000000004</v>
      </c>
      <c r="R52">
        <f>(Q52-Q49)</f>
        <v>-52.670699999999961</v>
      </c>
      <c r="S52" s="29">
        <f t="shared" ref="S52" si="22">((R51+R52)/2)*(P52-P51)</f>
        <v>-55.988224999999964</v>
      </c>
      <c r="T52" s="33"/>
      <c r="V52" s="33"/>
      <c r="W52">
        <v>3</v>
      </c>
      <c r="X52" s="29">
        <f>'Salivary NO2 normalised to SFR'!R107</f>
        <v>788.25774999999987</v>
      </c>
      <c r="Y52">
        <f>(X52-X49)</f>
        <v>682.90194999999983</v>
      </c>
      <c r="Z52" s="29">
        <f t="shared" ref="Z52" si="23">((Y51+Y52)/2)*(W52-W51)</f>
        <v>740.41627499999981</v>
      </c>
      <c r="AA52" s="33"/>
    </row>
    <row r="53" spans="1:27" x14ac:dyDescent="0.35">
      <c r="A53" s="33"/>
      <c r="B53" s="33"/>
      <c r="C53" s="33">
        <v>910</v>
      </c>
      <c r="D53" s="33"/>
      <c r="E53" s="46"/>
      <c r="F53" s="33"/>
      <c r="H53" s="33"/>
      <c r="I53" s="33"/>
      <c r="J53" s="33">
        <v>910</v>
      </c>
      <c r="K53" s="33"/>
      <c r="L53" s="46"/>
      <c r="M53" s="33"/>
      <c r="O53" s="33"/>
      <c r="P53" s="33"/>
      <c r="Q53" s="33">
        <v>910</v>
      </c>
      <c r="R53" s="33"/>
      <c r="S53" s="46"/>
      <c r="T53" s="33"/>
      <c r="V53" s="33"/>
      <c r="W53" s="33"/>
      <c r="X53" s="33">
        <v>910</v>
      </c>
      <c r="Y53" s="33"/>
      <c r="Z53" s="46"/>
      <c r="AA53" s="33"/>
    </row>
    <row r="54" spans="1:27" x14ac:dyDescent="0.35">
      <c r="A54" s="33"/>
      <c r="B54" s="33"/>
      <c r="C54" s="33"/>
      <c r="D54" s="101" t="s">
        <v>61</v>
      </c>
      <c r="E54" s="102">
        <f>SUM(E50:E52)</f>
        <v>86.582099999999969</v>
      </c>
      <c r="F54" s="33"/>
      <c r="H54" s="33"/>
      <c r="I54" s="33"/>
      <c r="J54" s="33"/>
      <c r="K54" s="101" t="s">
        <v>61</v>
      </c>
      <c r="L54" s="102">
        <f>SUM(L50:L52)</f>
        <v>1924.6935125000007</v>
      </c>
      <c r="M54" s="33"/>
      <c r="O54" s="33"/>
      <c r="P54" s="33"/>
      <c r="Q54" s="33"/>
      <c r="R54" s="101" t="s">
        <v>61</v>
      </c>
      <c r="S54" s="102">
        <f>SUM(S50:S52)</f>
        <v>-110.24487499999989</v>
      </c>
      <c r="T54" s="33"/>
      <c r="V54" s="33"/>
      <c r="W54" s="33"/>
      <c r="X54" s="33"/>
      <c r="Y54" s="101" t="s">
        <v>61</v>
      </c>
      <c r="Z54" s="102">
        <f>SUM(Z50:Z52)</f>
        <v>1939.7760249999999</v>
      </c>
      <c r="AA54" s="33"/>
    </row>
    <row r="55" spans="1:27" x14ac:dyDescent="0.35">
      <c r="A55" s="33"/>
      <c r="B55" s="33"/>
      <c r="C55" s="33"/>
      <c r="D55" s="33"/>
      <c r="E55" s="33"/>
      <c r="F55" s="33"/>
      <c r="H55" s="33"/>
      <c r="I55" s="33"/>
      <c r="J55" s="33"/>
      <c r="K55" s="33"/>
      <c r="L55" s="33"/>
      <c r="M55" s="33"/>
      <c r="O55" s="33"/>
      <c r="P55" s="33"/>
      <c r="Q55" s="33"/>
      <c r="R55" s="33"/>
      <c r="S55" s="33"/>
      <c r="T55" s="33"/>
      <c r="V55" s="33"/>
      <c r="W55" s="33"/>
      <c r="X55" s="33"/>
      <c r="Y55" s="33"/>
      <c r="Z55" s="33"/>
      <c r="AA55" s="33"/>
    </row>
    <row r="56" spans="1:27" x14ac:dyDescent="0.35">
      <c r="A56" s="33"/>
      <c r="B56" s="33"/>
      <c r="C56" s="33"/>
      <c r="D56" s="33"/>
      <c r="E56" s="33"/>
      <c r="F56" s="33"/>
      <c r="H56" s="33"/>
      <c r="I56" s="33"/>
      <c r="J56" s="33"/>
      <c r="K56" s="33"/>
      <c r="L56" s="33"/>
      <c r="M56" s="33"/>
      <c r="O56" s="33"/>
      <c r="P56" s="33"/>
      <c r="Q56" s="33"/>
      <c r="R56" s="33"/>
      <c r="S56" s="33"/>
      <c r="T56" s="33"/>
      <c r="V56" s="33"/>
      <c r="W56" s="33"/>
      <c r="X56" s="33"/>
      <c r="Y56" s="33"/>
      <c r="Z56" s="33"/>
      <c r="AA56" s="33"/>
    </row>
    <row r="57" spans="1:27" x14ac:dyDescent="0.35">
      <c r="A57" s="103" t="s">
        <v>88</v>
      </c>
      <c r="B57" t="s">
        <v>67</v>
      </c>
      <c r="C57" t="s">
        <v>68</v>
      </c>
      <c r="D57" t="s">
        <v>69</v>
      </c>
      <c r="E57" t="s">
        <v>70</v>
      </c>
      <c r="F57" s="33"/>
      <c r="H57" s="103" t="s">
        <v>88</v>
      </c>
      <c r="I57" t="s">
        <v>67</v>
      </c>
      <c r="J57" t="s">
        <v>68</v>
      </c>
      <c r="K57" t="s">
        <v>69</v>
      </c>
      <c r="L57" t="s">
        <v>70</v>
      </c>
      <c r="M57" s="33"/>
      <c r="O57" s="103" t="s">
        <v>88</v>
      </c>
      <c r="P57" t="s">
        <v>67</v>
      </c>
      <c r="Q57" t="s">
        <v>68</v>
      </c>
      <c r="R57" t="s">
        <v>69</v>
      </c>
      <c r="S57" t="s">
        <v>70</v>
      </c>
      <c r="T57" s="33"/>
      <c r="V57" s="103" t="s">
        <v>88</v>
      </c>
      <c r="W57" t="s">
        <v>67</v>
      </c>
      <c r="X57" t="s">
        <v>68</v>
      </c>
      <c r="Y57" t="s">
        <v>69</v>
      </c>
      <c r="Z57" t="s">
        <v>70</v>
      </c>
      <c r="AA57" s="33"/>
    </row>
    <row r="58" spans="1:27" x14ac:dyDescent="0.35">
      <c r="A58" s="33"/>
      <c r="B58">
        <v>0</v>
      </c>
      <c r="C58" s="29">
        <f>'Salivary NO2 normalised to SFR'!F12</f>
        <v>202.31504999999999</v>
      </c>
      <c r="D58">
        <v>0</v>
      </c>
      <c r="F58" s="33"/>
      <c r="H58" s="33"/>
      <c r="I58">
        <v>0</v>
      </c>
      <c r="J58" s="29">
        <f>'Salivary NO2 normalised to SFR'!F44</f>
        <v>248.66899999999993</v>
      </c>
      <c r="K58">
        <v>0</v>
      </c>
      <c r="M58" s="33"/>
      <c r="O58" s="33"/>
      <c r="P58">
        <v>0</v>
      </c>
      <c r="Q58" s="29">
        <f>'Salivary NO2 normalised to SFR'!F76</f>
        <v>246.93434999999997</v>
      </c>
      <c r="R58">
        <v>0</v>
      </c>
      <c r="T58" s="33"/>
      <c r="V58" s="33"/>
      <c r="W58">
        <v>0</v>
      </c>
      <c r="X58" s="29">
        <f>'Salivary NO2 normalised to SFR'!F108</f>
        <v>165.54535000000001</v>
      </c>
      <c r="Y58">
        <v>0</v>
      </c>
      <c r="AA58" s="33"/>
    </row>
    <row r="59" spans="1:27" x14ac:dyDescent="0.35">
      <c r="A59" s="33"/>
      <c r="B59">
        <v>1</v>
      </c>
      <c r="C59" s="29">
        <f>'Salivary NO2 normalised to SFR'!J12</f>
        <v>75.710000000000008</v>
      </c>
      <c r="D59" s="29">
        <f>(C59-C58)</f>
        <v>-126.60504999999998</v>
      </c>
      <c r="E59" s="29">
        <f>((D58+D59)/2)*(B59-B58)</f>
        <v>-63.302524999999989</v>
      </c>
      <c r="F59" s="33"/>
      <c r="H59" s="33"/>
      <c r="I59">
        <v>1</v>
      </c>
      <c r="J59" s="29">
        <f>'Salivary NO2 normalised to SFR'!J44</f>
        <v>987.38880000000006</v>
      </c>
      <c r="K59" s="29">
        <f>(J59-J58)</f>
        <v>738.71980000000008</v>
      </c>
      <c r="L59" s="29">
        <f>((K58+K59)/2)*(I59-I58)</f>
        <v>369.35990000000004</v>
      </c>
      <c r="M59" s="33"/>
      <c r="O59" s="33"/>
      <c r="P59">
        <v>1</v>
      </c>
      <c r="Q59" s="29">
        <f>'Salivary NO2 normalised to SFR'!J76</f>
        <v>240.21942499999997</v>
      </c>
      <c r="R59" s="29">
        <f>(Q59-Q58)</f>
        <v>-6.7149249999999938</v>
      </c>
      <c r="S59" s="29">
        <f>((R58+R59)/2)*(P59-P58)</f>
        <v>-3.3574624999999969</v>
      </c>
      <c r="T59" s="33"/>
      <c r="V59" s="33"/>
      <c r="W59">
        <v>1</v>
      </c>
      <c r="X59" s="29">
        <f>'Salivary NO2 normalised to SFR'!J108</f>
        <v>1629.2313499999998</v>
      </c>
      <c r="Y59" s="29">
        <f>(X59-X58)</f>
        <v>1463.6859999999997</v>
      </c>
      <c r="Z59" s="29">
        <f>((Y58+Y59)/2)*(W59-W58)</f>
        <v>731.84299999999985</v>
      </c>
      <c r="AA59" s="33"/>
    </row>
    <row r="60" spans="1:27" x14ac:dyDescent="0.35">
      <c r="A60" s="33"/>
      <c r="B60">
        <v>2</v>
      </c>
      <c r="C60" s="29">
        <f>'Salivary NO2 normalised to SFR'!N12</f>
        <v>121.87125</v>
      </c>
      <c r="D60">
        <f>(C60-C58)</f>
        <v>-80.443799999999982</v>
      </c>
      <c r="E60" s="29">
        <f>((D59+D60)/2)*(B60-B59)</f>
        <v>-103.52442499999998</v>
      </c>
      <c r="F60" s="33"/>
      <c r="H60" s="33"/>
      <c r="I60">
        <v>2</v>
      </c>
      <c r="J60" s="29">
        <f>'Salivary NO2 normalised to SFR'!N44</f>
        <v>1156.5047999999997</v>
      </c>
      <c r="K60">
        <f>(J60-J58)</f>
        <v>907.83579999999984</v>
      </c>
      <c r="L60" s="29">
        <f>((K59+K60)/2)*(I60-I59)</f>
        <v>823.27779999999996</v>
      </c>
      <c r="M60" s="33"/>
      <c r="O60" s="33"/>
      <c r="P60">
        <v>2</v>
      </c>
      <c r="Q60" s="29">
        <f>'Salivary NO2 normalised to SFR'!N76</f>
        <v>155.216025</v>
      </c>
      <c r="R60">
        <f>(Q60-Q58)</f>
        <v>-91.718324999999965</v>
      </c>
      <c r="S60" s="29">
        <f>((R59+R60)/2)*(P60-P59)</f>
        <v>-49.216624999999979</v>
      </c>
      <c r="T60" s="33"/>
      <c r="V60" s="33"/>
      <c r="W60">
        <v>2</v>
      </c>
      <c r="X60" s="29">
        <f>'Salivary NO2 normalised to SFR'!N108</f>
        <v>779.63759999999991</v>
      </c>
      <c r="Y60">
        <f>(X60-X58)</f>
        <v>614.09224999999992</v>
      </c>
      <c r="Z60" s="29">
        <f>((Y59+Y60)/2)*(W60-W59)</f>
        <v>1038.8891249999997</v>
      </c>
      <c r="AA60" s="33"/>
    </row>
    <row r="61" spans="1:27" x14ac:dyDescent="0.35">
      <c r="A61" s="33"/>
      <c r="B61">
        <v>3</v>
      </c>
      <c r="C61" s="29">
        <f>'Salivary NO2 normalised to SFR'!R12</f>
        <v>157.521725</v>
      </c>
      <c r="D61">
        <f>(C61-C58)</f>
        <v>-44.793324999999982</v>
      </c>
      <c r="E61" s="29">
        <f t="shared" ref="E61" si="24">((D60+D61)/2)*(B61-B60)</f>
        <v>-62.618562499999982</v>
      </c>
      <c r="F61" s="33"/>
      <c r="H61" s="33"/>
      <c r="I61">
        <v>3</v>
      </c>
      <c r="J61" s="29">
        <f>'Salivary NO2 normalised to SFR'!R44</f>
        <v>629.03160000000014</v>
      </c>
      <c r="K61">
        <f>(J61-J58)</f>
        <v>380.36260000000021</v>
      </c>
      <c r="L61" s="29">
        <f t="shared" ref="L61" si="25">((K60+K61)/2)*(I61-I60)</f>
        <v>644.0992</v>
      </c>
      <c r="M61" s="33"/>
      <c r="O61" s="33"/>
      <c r="P61">
        <v>3</v>
      </c>
      <c r="Q61" s="29">
        <f>'Salivary NO2 normalised to SFR'!R76</f>
        <v>76.524000000000015</v>
      </c>
      <c r="R61">
        <f>(Q61-Q58)</f>
        <v>-170.41034999999994</v>
      </c>
      <c r="S61" s="29">
        <f t="shared" ref="S61" si="26">((R60+R61)/2)*(P61-P60)</f>
        <v>-131.06433749999997</v>
      </c>
      <c r="T61" s="33"/>
      <c r="V61" s="33"/>
      <c r="W61">
        <v>3</v>
      </c>
      <c r="X61" s="29">
        <f>'Salivary NO2 normalised to SFR'!R108</f>
        <v>967.35104999999965</v>
      </c>
      <c r="Y61">
        <f>(X61-X58)</f>
        <v>801.80569999999966</v>
      </c>
      <c r="Z61" s="29">
        <f t="shared" ref="Z61" si="27">((Y60+Y61)/2)*(W61-W60)</f>
        <v>707.94897499999979</v>
      </c>
      <c r="AA61" s="33"/>
    </row>
    <row r="62" spans="1:27" x14ac:dyDescent="0.35">
      <c r="A62" s="33"/>
      <c r="B62" s="33"/>
      <c r="C62" s="33">
        <v>910</v>
      </c>
      <c r="D62" s="33"/>
      <c r="E62" s="46"/>
      <c r="F62" s="33"/>
      <c r="H62" s="33"/>
      <c r="I62" s="33"/>
      <c r="J62" s="33">
        <v>910</v>
      </c>
      <c r="K62" s="33"/>
      <c r="L62" s="46"/>
      <c r="M62" s="33"/>
      <c r="O62" s="33"/>
      <c r="P62" s="33"/>
      <c r="Q62" s="33">
        <v>910</v>
      </c>
      <c r="R62" s="33"/>
      <c r="S62" s="46"/>
      <c r="T62" s="33"/>
      <c r="V62" s="33"/>
      <c r="W62" s="33"/>
      <c r="X62" s="33">
        <v>910</v>
      </c>
      <c r="Y62" s="33"/>
      <c r="Z62" s="46"/>
      <c r="AA62" s="33"/>
    </row>
    <row r="63" spans="1:27" x14ac:dyDescent="0.35">
      <c r="A63" s="33"/>
      <c r="B63" s="33"/>
      <c r="C63" s="33"/>
      <c r="D63" s="101" t="s">
        <v>61</v>
      </c>
      <c r="E63" s="102">
        <f>SUM(E59:E61)</f>
        <v>-229.44551249999995</v>
      </c>
      <c r="F63" s="33"/>
      <c r="H63" s="33"/>
      <c r="I63" s="33"/>
      <c r="J63" s="33"/>
      <c r="K63" s="101" t="s">
        <v>61</v>
      </c>
      <c r="L63" s="102">
        <f>SUM(L59:L61)</f>
        <v>1836.7368999999999</v>
      </c>
      <c r="M63" s="33"/>
      <c r="O63" s="33"/>
      <c r="P63" s="33"/>
      <c r="Q63" s="33"/>
      <c r="R63" s="101" t="s">
        <v>61</v>
      </c>
      <c r="S63" s="102">
        <f>SUM(S59:S61)</f>
        <v>-183.63842499999993</v>
      </c>
      <c r="T63" s="33"/>
      <c r="V63" s="33"/>
      <c r="W63" s="33"/>
      <c r="X63" s="33"/>
      <c r="Y63" s="101" t="s">
        <v>61</v>
      </c>
      <c r="Z63" s="102">
        <f>SUM(Z59:Z61)</f>
        <v>2478.6810999999993</v>
      </c>
      <c r="AA63" s="33"/>
    </row>
    <row r="64" spans="1:27" x14ac:dyDescent="0.35">
      <c r="A64" s="33"/>
      <c r="B64" s="33"/>
      <c r="C64" s="33"/>
      <c r="D64" s="33"/>
      <c r="E64" s="33"/>
      <c r="F64" s="33"/>
      <c r="H64" s="33"/>
      <c r="I64" s="33"/>
      <c r="J64" s="33"/>
      <c r="K64" s="33"/>
      <c r="L64" s="33"/>
      <c r="M64" s="33"/>
      <c r="O64" s="33"/>
      <c r="P64" s="33"/>
      <c r="Q64" s="33"/>
      <c r="R64" s="33"/>
      <c r="S64" s="33"/>
      <c r="T64" s="33"/>
      <c r="V64" s="33"/>
      <c r="W64" s="33"/>
      <c r="X64" s="33"/>
      <c r="Y64" s="33"/>
      <c r="Z64" s="33"/>
      <c r="AA64" s="33"/>
    </row>
    <row r="65" spans="1:27" x14ac:dyDescent="0.35">
      <c r="A65" s="33"/>
      <c r="B65" s="33"/>
      <c r="C65" s="33"/>
      <c r="D65" s="33"/>
      <c r="E65" s="33"/>
      <c r="F65" s="33"/>
      <c r="H65" s="33"/>
      <c r="I65" s="33"/>
      <c r="J65" s="33"/>
      <c r="K65" s="33"/>
      <c r="L65" s="33"/>
      <c r="M65" s="33"/>
      <c r="O65" s="33"/>
      <c r="P65" s="33"/>
      <c r="Q65" s="33"/>
      <c r="R65" s="33"/>
      <c r="S65" s="33"/>
      <c r="T65" s="33"/>
      <c r="V65" s="33"/>
      <c r="W65" s="33"/>
      <c r="X65" s="33"/>
      <c r="Y65" s="33"/>
      <c r="Z65" s="33"/>
      <c r="AA65" s="33"/>
    </row>
    <row r="66" spans="1:27" x14ac:dyDescent="0.35">
      <c r="A66" s="103" t="s">
        <v>89</v>
      </c>
      <c r="B66" t="s">
        <v>67</v>
      </c>
      <c r="C66" t="s">
        <v>68</v>
      </c>
      <c r="D66" t="s">
        <v>69</v>
      </c>
      <c r="E66" t="s">
        <v>70</v>
      </c>
      <c r="F66" s="33"/>
      <c r="H66" s="103" t="s">
        <v>89</v>
      </c>
      <c r="I66" t="s">
        <v>67</v>
      </c>
      <c r="J66" t="s">
        <v>68</v>
      </c>
      <c r="K66" t="s">
        <v>69</v>
      </c>
      <c r="L66" t="s">
        <v>70</v>
      </c>
      <c r="M66" s="33"/>
      <c r="O66" s="103" t="s">
        <v>89</v>
      </c>
      <c r="P66" t="s">
        <v>67</v>
      </c>
      <c r="Q66" t="s">
        <v>68</v>
      </c>
      <c r="R66" t="s">
        <v>69</v>
      </c>
      <c r="S66" t="s">
        <v>70</v>
      </c>
      <c r="T66" s="33"/>
      <c r="V66" s="103" t="s">
        <v>89</v>
      </c>
      <c r="W66" t="s">
        <v>67</v>
      </c>
      <c r="X66" t="s">
        <v>68</v>
      </c>
      <c r="Y66" t="s">
        <v>69</v>
      </c>
      <c r="Z66" t="s">
        <v>70</v>
      </c>
      <c r="AA66" s="33"/>
    </row>
    <row r="67" spans="1:27" x14ac:dyDescent="0.35">
      <c r="A67" s="33"/>
      <c r="B67">
        <v>0</v>
      </c>
      <c r="C67" s="29">
        <f>'Salivary NO2 normalised to SFR'!F13</f>
        <v>150.12689999999998</v>
      </c>
      <c r="D67">
        <v>0</v>
      </c>
      <c r="F67" s="33"/>
      <c r="H67" s="33"/>
      <c r="I67">
        <v>0</v>
      </c>
      <c r="J67" s="29">
        <f>'Salivary NO2 normalised to SFR'!F45</f>
        <v>158.19772499999999</v>
      </c>
      <c r="K67">
        <v>0</v>
      </c>
      <c r="M67" s="33"/>
      <c r="O67" s="33"/>
      <c r="P67">
        <v>0</v>
      </c>
      <c r="Q67" s="29">
        <f>'Salivary NO2 normalised to SFR'!F77</f>
        <v>185.83245000000005</v>
      </c>
      <c r="R67">
        <v>0</v>
      </c>
      <c r="T67" s="33"/>
      <c r="V67" s="33"/>
      <c r="W67">
        <v>0</v>
      </c>
      <c r="X67" s="29">
        <f>'Salivary NO2 normalised to SFR'!F109</f>
        <v>195.0189</v>
      </c>
      <c r="Y67">
        <v>0</v>
      </c>
      <c r="AA67" s="33"/>
    </row>
    <row r="68" spans="1:27" x14ac:dyDescent="0.35">
      <c r="A68" s="33"/>
      <c r="B68">
        <v>1</v>
      </c>
      <c r="C68" s="29">
        <f>'Salivary NO2 normalised to SFR'!J13</f>
        <v>105.03255</v>
      </c>
      <c r="D68" s="29">
        <f>(C68-C67)</f>
        <v>-45.094349999999977</v>
      </c>
      <c r="E68" s="29">
        <f>((D67+D68)/2)*(B68-B67)</f>
        <v>-22.547174999999989</v>
      </c>
      <c r="F68" s="33"/>
      <c r="H68" s="33"/>
      <c r="I68">
        <v>1</v>
      </c>
      <c r="J68" s="29">
        <f>'Salivary NO2 normalised to SFR'!J45</f>
        <v>893.61249999999973</v>
      </c>
      <c r="K68" s="29">
        <f>(J68-J67)</f>
        <v>735.41477499999974</v>
      </c>
      <c r="L68" s="29">
        <f>((K67+K68)/2)*(I68-I67)</f>
        <v>367.70738749999987</v>
      </c>
      <c r="M68" s="33"/>
      <c r="O68" s="33"/>
      <c r="P68">
        <v>1</v>
      </c>
      <c r="Q68" s="29">
        <f>'Salivary NO2 normalised to SFR'!J77</f>
        <v>117.15039999999999</v>
      </c>
      <c r="R68" s="29">
        <f>(Q68-Q67)</f>
        <v>-68.682050000000061</v>
      </c>
      <c r="S68" s="29">
        <f>((R67+R68)/2)*(P68-P67)</f>
        <v>-34.34102500000003</v>
      </c>
      <c r="T68" s="33"/>
      <c r="V68" s="33"/>
      <c r="W68">
        <v>1</v>
      </c>
      <c r="X68" s="29">
        <f>'Salivary NO2 normalised to SFR'!J109</f>
        <v>1813.0853999999999</v>
      </c>
      <c r="Y68" s="29">
        <f>(X68-X67)</f>
        <v>1618.0664999999999</v>
      </c>
      <c r="Z68" s="29">
        <f>((Y67+Y68)/2)*(W68-W67)</f>
        <v>809.03324999999995</v>
      </c>
      <c r="AA68" s="33"/>
    </row>
    <row r="69" spans="1:27" x14ac:dyDescent="0.35">
      <c r="A69" s="33"/>
      <c r="B69">
        <v>2</v>
      </c>
      <c r="C69" s="29">
        <f>'Salivary NO2 normalised to SFR'!N13</f>
        <v>147.53350000000006</v>
      </c>
      <c r="D69">
        <f>(C69-C67)</f>
        <v>-2.5933999999999173</v>
      </c>
      <c r="E69" s="29">
        <f>((D68+D69)/2)*(B69-B68)</f>
        <v>-23.843874999999947</v>
      </c>
      <c r="F69" s="33"/>
      <c r="H69" s="33"/>
      <c r="I69">
        <v>2</v>
      </c>
      <c r="J69" s="29">
        <f>'Salivary NO2 normalised to SFR'!N45</f>
        <v>539.24149999999997</v>
      </c>
      <c r="K69">
        <f>(J69-J67)</f>
        <v>381.04377499999998</v>
      </c>
      <c r="L69" s="29">
        <f>((K68+K69)/2)*(I69-I68)</f>
        <v>558.22927499999992</v>
      </c>
      <c r="M69" s="33"/>
      <c r="O69" s="33"/>
      <c r="P69">
        <v>2</v>
      </c>
      <c r="Q69" s="29">
        <f>'Salivary NO2 normalised to SFR'!N77</f>
        <v>149.28682499999996</v>
      </c>
      <c r="R69">
        <f>(Q69-Q67)</f>
        <v>-36.545625000000086</v>
      </c>
      <c r="S69" s="29">
        <f>((R68+R69)/2)*(P69-P68)</f>
        <v>-52.613837500000074</v>
      </c>
      <c r="T69" s="33"/>
      <c r="V69" s="33"/>
      <c r="W69">
        <v>2</v>
      </c>
      <c r="X69" s="29">
        <f>'Salivary NO2 normalised to SFR'!N109</f>
        <v>1227.4047499999999</v>
      </c>
      <c r="Y69">
        <f>(X69-X67)</f>
        <v>1032.3858499999999</v>
      </c>
      <c r="Z69" s="29">
        <f>((Y68+Y69)/2)*(W69-W68)</f>
        <v>1325.2261749999998</v>
      </c>
      <c r="AA69" s="33"/>
    </row>
    <row r="70" spans="1:27" x14ac:dyDescent="0.35">
      <c r="A70" s="33"/>
      <c r="B70">
        <v>3</v>
      </c>
      <c r="C70" s="29">
        <f>'Salivary NO2 normalised to SFR'!R13</f>
        <v>84.295225000000002</v>
      </c>
      <c r="D70">
        <f>(C70-C67)</f>
        <v>-65.831674999999976</v>
      </c>
      <c r="E70" s="29">
        <f t="shared" ref="E70" si="28">((D69+D70)/2)*(B70-B69)</f>
        <v>-34.212537499999947</v>
      </c>
      <c r="F70" s="33"/>
      <c r="H70" s="33"/>
      <c r="I70">
        <v>3</v>
      </c>
      <c r="J70" s="29">
        <f>'Salivary NO2 normalised to SFR'!R45</f>
        <v>436.10884999999985</v>
      </c>
      <c r="K70">
        <f>(J70-J67)</f>
        <v>277.91112499999986</v>
      </c>
      <c r="L70" s="29">
        <f t="shared" ref="L70" si="29">((K69+K70)/2)*(I70-I69)</f>
        <v>329.47744999999992</v>
      </c>
      <c r="M70" s="33"/>
      <c r="O70" s="33"/>
      <c r="P70">
        <v>3</v>
      </c>
      <c r="Q70" s="29">
        <f>'Salivary NO2 normalised to SFR'!R77</f>
        <v>148.23057500000004</v>
      </c>
      <c r="R70">
        <f>(Q70-Q67)</f>
        <v>-37.601875000000007</v>
      </c>
      <c r="S70" s="29">
        <f t="shared" ref="S70" si="30">((R69+R70)/2)*(P70-P69)</f>
        <v>-37.073750000000047</v>
      </c>
      <c r="T70" s="33"/>
      <c r="V70" s="33"/>
      <c r="W70">
        <v>3</v>
      </c>
      <c r="X70" s="29">
        <f>'Salivary NO2 normalised to SFR'!R109</f>
        <v>2361.8105500000001</v>
      </c>
      <c r="Y70">
        <f>(X70-X67)</f>
        <v>2166.7916500000001</v>
      </c>
      <c r="Z70" s="29">
        <f t="shared" ref="Z70" si="31">((Y69+Y70)/2)*(W70-W69)</f>
        <v>1599.5887499999999</v>
      </c>
      <c r="AA70" s="33"/>
    </row>
    <row r="71" spans="1:27" x14ac:dyDescent="0.35">
      <c r="A71" s="33"/>
      <c r="B71" s="33"/>
      <c r="C71" s="33">
        <v>910</v>
      </c>
      <c r="D71" s="33"/>
      <c r="E71" s="46"/>
      <c r="F71" s="33"/>
      <c r="H71" s="33"/>
      <c r="I71" s="33"/>
      <c r="J71" s="33">
        <v>910</v>
      </c>
      <c r="K71" s="33"/>
      <c r="L71" s="46"/>
      <c r="M71" s="33"/>
      <c r="O71" s="33"/>
      <c r="P71" s="33"/>
      <c r="Q71" s="33">
        <v>910</v>
      </c>
      <c r="R71" s="33"/>
      <c r="S71" s="46"/>
      <c r="T71" s="33"/>
      <c r="V71" s="33"/>
      <c r="W71" s="33"/>
      <c r="X71" s="33">
        <v>910</v>
      </c>
      <c r="Y71" s="33"/>
      <c r="Z71" s="46"/>
      <c r="AA71" s="33"/>
    </row>
    <row r="72" spans="1:27" x14ac:dyDescent="0.35">
      <c r="A72" s="33"/>
      <c r="B72" s="33"/>
      <c r="C72" s="33"/>
      <c r="D72" s="101" t="s">
        <v>61</v>
      </c>
      <c r="E72" s="102">
        <f>SUM(E68:E70)</f>
        <v>-80.60358749999989</v>
      </c>
      <c r="F72" s="33"/>
      <c r="H72" s="33"/>
      <c r="I72" s="33"/>
      <c r="J72" s="33"/>
      <c r="K72" s="101" t="s">
        <v>61</v>
      </c>
      <c r="L72" s="102">
        <f>SUM(L68:L70)</f>
        <v>1255.4141124999996</v>
      </c>
      <c r="M72" s="33"/>
      <c r="O72" s="33"/>
      <c r="P72" s="33"/>
      <c r="Q72" s="33"/>
      <c r="R72" s="101" t="s">
        <v>61</v>
      </c>
      <c r="S72" s="102">
        <f>SUM(S68:S70)</f>
        <v>-124.02861250000015</v>
      </c>
      <c r="T72" s="33"/>
      <c r="V72" s="33"/>
      <c r="W72" s="33"/>
      <c r="X72" s="33"/>
      <c r="Y72" s="101" t="s">
        <v>61</v>
      </c>
      <c r="Z72" s="102">
        <f>SUM(Z68:Z70)</f>
        <v>3733.8481749999996</v>
      </c>
      <c r="AA72" s="33"/>
    </row>
    <row r="73" spans="1:27" x14ac:dyDescent="0.35">
      <c r="A73" s="33"/>
      <c r="B73" s="33"/>
      <c r="C73" s="33"/>
      <c r="D73" s="33"/>
      <c r="E73" s="33"/>
      <c r="F73" s="33"/>
      <c r="H73" s="33"/>
      <c r="I73" s="33"/>
      <c r="J73" s="33"/>
      <c r="K73" s="33"/>
      <c r="L73" s="33"/>
      <c r="M73" s="33"/>
      <c r="O73" s="33"/>
      <c r="P73" s="33"/>
      <c r="Q73" s="33"/>
      <c r="R73" s="33"/>
      <c r="S73" s="33"/>
      <c r="T73" s="33"/>
      <c r="V73" s="33"/>
      <c r="W73" s="33"/>
      <c r="X73" s="33"/>
      <c r="Y73" s="33"/>
      <c r="Z73" s="33"/>
      <c r="AA73" s="33"/>
    </row>
    <row r="74" spans="1:27" x14ac:dyDescent="0.35">
      <c r="A74" s="33"/>
      <c r="B74" s="33"/>
      <c r="C74" s="33"/>
      <c r="D74" s="33"/>
      <c r="E74" s="33"/>
      <c r="F74" s="33"/>
      <c r="H74" s="33"/>
      <c r="I74" s="33"/>
      <c r="J74" s="33"/>
      <c r="K74" s="33"/>
      <c r="L74" s="33"/>
      <c r="M74" s="33"/>
      <c r="O74" s="33"/>
      <c r="P74" s="33"/>
      <c r="Q74" s="33"/>
      <c r="R74" s="33"/>
      <c r="S74" s="33"/>
      <c r="T74" s="33"/>
      <c r="V74" s="33"/>
      <c r="W74" s="33"/>
      <c r="X74" s="33"/>
      <c r="Y74" s="33"/>
      <c r="Z74" s="33"/>
      <c r="AA74" s="33"/>
    </row>
    <row r="75" spans="1:27" x14ac:dyDescent="0.35">
      <c r="A75" s="103" t="s">
        <v>90</v>
      </c>
      <c r="B75" t="s">
        <v>67</v>
      </c>
      <c r="C75" t="s">
        <v>68</v>
      </c>
      <c r="D75" t="s">
        <v>69</v>
      </c>
      <c r="E75" t="s">
        <v>70</v>
      </c>
      <c r="F75" s="33"/>
      <c r="H75" s="103" t="s">
        <v>90</v>
      </c>
      <c r="I75" t="s">
        <v>67</v>
      </c>
      <c r="J75" t="s">
        <v>68</v>
      </c>
      <c r="K75" t="s">
        <v>69</v>
      </c>
      <c r="L75" t="s">
        <v>70</v>
      </c>
      <c r="M75" s="33"/>
      <c r="O75" s="103" t="s">
        <v>90</v>
      </c>
      <c r="P75" t="s">
        <v>67</v>
      </c>
      <c r="Q75" t="s">
        <v>68</v>
      </c>
      <c r="R75" t="s">
        <v>69</v>
      </c>
      <c r="S75" t="s">
        <v>70</v>
      </c>
      <c r="T75" s="33"/>
      <c r="V75" s="103" t="s">
        <v>90</v>
      </c>
      <c r="W75" t="s">
        <v>67</v>
      </c>
      <c r="X75" t="s">
        <v>68</v>
      </c>
      <c r="Y75" t="s">
        <v>69</v>
      </c>
      <c r="Z75" t="s">
        <v>70</v>
      </c>
      <c r="AA75" s="33"/>
    </row>
    <row r="76" spans="1:27" x14ac:dyDescent="0.35">
      <c r="A76" s="33"/>
      <c r="B76">
        <v>0</v>
      </c>
      <c r="C76" s="29">
        <f>'Salivary NO2 normalised to SFR'!F14</f>
        <v>231.99337500000004</v>
      </c>
      <c r="D76">
        <v>0</v>
      </c>
      <c r="F76" s="33"/>
      <c r="H76" s="33"/>
      <c r="I76">
        <v>0</v>
      </c>
      <c r="J76" s="29">
        <f>'Salivary NO2 normalised to SFR'!F46</f>
        <v>194.61694999999997</v>
      </c>
      <c r="K76">
        <v>0</v>
      </c>
      <c r="M76" s="33"/>
      <c r="O76" s="33"/>
      <c r="P76">
        <v>0</v>
      </c>
      <c r="Q76" s="29">
        <f>'Salivary NO2 normalised to SFR'!F78</f>
        <v>301.73925000000003</v>
      </c>
      <c r="R76">
        <v>0</v>
      </c>
      <c r="T76" s="33"/>
      <c r="V76" s="33"/>
      <c r="W76">
        <v>0</v>
      </c>
      <c r="X76" s="29">
        <f>'Salivary NO2 normalised to SFR'!F110</f>
        <v>305.28454999999997</v>
      </c>
      <c r="Y76">
        <v>0</v>
      </c>
      <c r="AA76" s="33"/>
    </row>
    <row r="77" spans="1:27" x14ac:dyDescent="0.35">
      <c r="A77" s="33"/>
      <c r="B77">
        <v>1</v>
      </c>
      <c r="C77" s="29">
        <f>'Salivary NO2 normalised to SFR'!J14</f>
        <v>402.05817499999995</v>
      </c>
      <c r="D77" s="29">
        <f>(C77-C76)</f>
        <v>170.06479999999991</v>
      </c>
      <c r="E77" s="29">
        <f>((D76+D77)/2)*(B77-B76)</f>
        <v>85.032399999999953</v>
      </c>
      <c r="F77" s="33"/>
      <c r="H77" s="33"/>
      <c r="I77">
        <v>1</v>
      </c>
      <c r="J77" s="29">
        <f>'Salivary NO2 normalised to SFR'!J46</f>
        <v>945.39900000000011</v>
      </c>
      <c r="K77" s="29">
        <f>(J77-J76)</f>
        <v>750.78205000000014</v>
      </c>
      <c r="L77" s="29">
        <f>((K76+K77)/2)*(I77-I76)</f>
        <v>375.39102500000007</v>
      </c>
      <c r="M77" s="33"/>
      <c r="O77" s="33"/>
      <c r="P77">
        <v>1</v>
      </c>
      <c r="Q77" s="29">
        <f>'Salivary NO2 normalised to SFR'!J78</f>
        <v>182.35899999999998</v>
      </c>
      <c r="R77" s="29">
        <f>(Q77-Q76)</f>
        <v>-119.38025000000005</v>
      </c>
      <c r="S77" s="29">
        <f>((R76+R77)/2)*(P77-P76)</f>
        <v>-59.690125000000023</v>
      </c>
      <c r="T77" s="33"/>
      <c r="V77" s="33"/>
      <c r="W77">
        <v>1</v>
      </c>
      <c r="X77" s="29">
        <f>'Salivary NO2 normalised to SFR'!J110</f>
        <v>1593.33995</v>
      </c>
      <c r="Y77" s="29">
        <f>(X77-X76)</f>
        <v>1288.0554000000002</v>
      </c>
      <c r="Z77" s="29">
        <f>((Y76+Y77)/2)*(W77-W76)</f>
        <v>644.0277000000001</v>
      </c>
      <c r="AA77" s="33"/>
    </row>
    <row r="78" spans="1:27" x14ac:dyDescent="0.35">
      <c r="A78" s="33"/>
      <c r="B78">
        <v>2</v>
      </c>
      <c r="C78" s="29">
        <f>'Salivary NO2 normalised to SFR'!N14</f>
        <v>354.59962499999989</v>
      </c>
      <c r="D78">
        <f>(C78-C76)</f>
        <v>122.60624999999985</v>
      </c>
      <c r="E78" s="29">
        <f>((D77+D78)/2)*(B78-B77)</f>
        <v>146.33552499999988</v>
      </c>
      <c r="F78" s="33"/>
      <c r="H78" s="33"/>
      <c r="I78">
        <v>2</v>
      </c>
      <c r="J78" s="29">
        <f>'Salivary NO2 normalised to SFR'!N46</f>
        <v>1128.0942500000001</v>
      </c>
      <c r="K78">
        <f>(J78-J76)</f>
        <v>933.47730000000013</v>
      </c>
      <c r="L78" s="29">
        <f>((K77+K78)/2)*(I78-I77)</f>
        <v>842.12967500000013</v>
      </c>
      <c r="M78" s="33"/>
      <c r="O78" s="33"/>
      <c r="P78">
        <v>2</v>
      </c>
      <c r="Q78" s="29">
        <f>'Salivary NO2 normalised to SFR'!N78</f>
        <v>317.98462499999999</v>
      </c>
      <c r="R78">
        <f>(Q78-Q76)</f>
        <v>16.245374999999967</v>
      </c>
      <c r="S78" s="29">
        <f>((R77+R78)/2)*(P78-P77)</f>
        <v>-51.56743750000004</v>
      </c>
      <c r="T78" s="33"/>
      <c r="V78" s="33"/>
      <c r="W78">
        <v>2</v>
      </c>
      <c r="X78" s="29">
        <f>'Salivary NO2 normalised to SFR'!N110</f>
        <v>1467.9375</v>
      </c>
      <c r="Y78">
        <f>(X78-X76)</f>
        <v>1162.6529500000001</v>
      </c>
      <c r="Z78" s="29">
        <f>((Y77+Y78)/2)*(W78-W77)</f>
        <v>1225.3541750000002</v>
      </c>
      <c r="AA78" s="33"/>
    </row>
    <row r="79" spans="1:27" x14ac:dyDescent="0.35">
      <c r="A79" s="33"/>
      <c r="B79">
        <v>3</v>
      </c>
      <c r="C79" s="29">
        <f>'Salivary NO2 normalised to SFR'!R14</f>
        <v>284.37075000000004</v>
      </c>
      <c r="D79">
        <f>(C79-C76)</f>
        <v>52.377375000000001</v>
      </c>
      <c r="E79" s="29">
        <f t="shared" ref="E79" si="32">((D78+D79)/2)*(B79-B78)</f>
        <v>87.491812499999924</v>
      </c>
      <c r="F79" s="33"/>
      <c r="H79" s="33"/>
      <c r="I79">
        <v>3</v>
      </c>
      <c r="J79" s="29">
        <f>'Salivary NO2 normalised to SFR'!R46</f>
        <v>970.16359999999986</v>
      </c>
      <c r="K79">
        <f>(J79-J76)</f>
        <v>775.54664999999989</v>
      </c>
      <c r="L79" s="29">
        <f t="shared" ref="L79" si="33">((K78+K79)/2)*(I79-I78)</f>
        <v>854.51197500000001</v>
      </c>
      <c r="M79" s="33"/>
      <c r="O79" s="33"/>
      <c r="P79">
        <v>3</v>
      </c>
      <c r="Q79" s="29">
        <f>'Salivary NO2 normalised to SFR'!R78</f>
        <v>217.60410000000002</v>
      </c>
      <c r="R79">
        <f>(Q79-Q76)</f>
        <v>-84.13515000000001</v>
      </c>
      <c r="S79" s="29">
        <f t="shared" ref="S79" si="34">((R78+R79)/2)*(P79-P78)</f>
        <v>-33.944887500000021</v>
      </c>
      <c r="T79" s="33"/>
      <c r="V79" s="33"/>
      <c r="W79">
        <v>3</v>
      </c>
      <c r="X79" s="29">
        <f>'Salivary NO2 normalised to SFR'!R110</f>
        <v>1441.1118000000001</v>
      </c>
      <c r="Y79">
        <f>(X79-X76)</f>
        <v>1135.8272500000003</v>
      </c>
      <c r="Z79" s="29">
        <f t="shared" ref="Z79" si="35">((Y78+Y79)/2)*(W79-W78)</f>
        <v>1149.2401000000002</v>
      </c>
      <c r="AA79" s="33"/>
    </row>
    <row r="80" spans="1:27" x14ac:dyDescent="0.35">
      <c r="A80" s="33"/>
      <c r="B80" s="33"/>
      <c r="C80" s="33">
        <v>910</v>
      </c>
      <c r="D80" s="33"/>
      <c r="E80" s="46"/>
      <c r="F80" s="33"/>
      <c r="H80" s="33"/>
      <c r="I80" s="33"/>
      <c r="J80" s="33">
        <v>910</v>
      </c>
      <c r="K80" s="33"/>
      <c r="L80" s="46"/>
      <c r="M80" s="33"/>
      <c r="O80" s="33"/>
      <c r="P80" s="33"/>
      <c r="Q80" s="33">
        <v>910</v>
      </c>
      <c r="R80" s="33"/>
      <c r="S80" s="46"/>
      <c r="T80" s="33"/>
      <c r="V80" s="33"/>
      <c r="W80" s="33"/>
      <c r="X80" s="33">
        <v>910</v>
      </c>
      <c r="Y80" s="33"/>
      <c r="Z80" s="46"/>
      <c r="AA80" s="33"/>
    </row>
    <row r="81" spans="1:27" x14ac:dyDescent="0.35">
      <c r="A81" s="33"/>
      <c r="B81" s="33"/>
      <c r="C81" s="33"/>
      <c r="D81" s="101" t="s">
        <v>61</v>
      </c>
      <c r="E81" s="102">
        <f>SUM(E77:E79)</f>
        <v>318.85973749999977</v>
      </c>
      <c r="F81" s="33"/>
      <c r="H81" s="33"/>
      <c r="I81" s="33"/>
      <c r="J81" s="33"/>
      <c r="K81" s="101" t="s">
        <v>61</v>
      </c>
      <c r="L81" s="102">
        <f>SUM(L77:L79)</f>
        <v>2072.0326750000004</v>
      </c>
      <c r="M81" s="33"/>
      <c r="O81" s="33"/>
      <c r="P81" s="33"/>
      <c r="Q81" s="33"/>
      <c r="R81" s="101" t="s">
        <v>61</v>
      </c>
      <c r="S81" s="102">
        <f>SUM(S77:S79)</f>
        <v>-145.20245000000008</v>
      </c>
      <c r="T81" s="33"/>
      <c r="V81" s="33"/>
      <c r="W81" s="33"/>
      <c r="X81" s="33"/>
      <c r="Y81" s="101" t="s">
        <v>61</v>
      </c>
      <c r="Z81" s="102">
        <f>SUM(Z77:Z79)</f>
        <v>3018.6219750000005</v>
      </c>
      <c r="AA81" s="33"/>
    </row>
    <row r="82" spans="1:27" x14ac:dyDescent="0.35">
      <c r="A82" s="33"/>
      <c r="B82" s="33"/>
      <c r="C82" s="33"/>
      <c r="D82" s="33"/>
      <c r="E82" s="33"/>
      <c r="F82" s="33"/>
      <c r="H82" s="33"/>
      <c r="I82" s="33"/>
      <c r="J82" s="33"/>
      <c r="K82" s="33"/>
      <c r="L82" s="33"/>
      <c r="M82" s="33"/>
      <c r="O82" s="33"/>
      <c r="P82" s="33"/>
      <c r="Q82" s="33"/>
      <c r="R82" s="33"/>
      <c r="S82" s="33"/>
      <c r="T82" s="33"/>
      <c r="V82" s="33"/>
      <c r="W82" s="33"/>
      <c r="X82" s="33"/>
      <c r="Y82" s="33"/>
      <c r="Z82" s="33"/>
      <c r="AA82" s="33"/>
    </row>
    <row r="83" spans="1:27" x14ac:dyDescent="0.35">
      <c r="A83" s="33"/>
      <c r="B83" s="33"/>
      <c r="C83" s="33"/>
      <c r="D83" s="33"/>
      <c r="E83" s="33"/>
      <c r="F83" s="33"/>
      <c r="H83" s="33"/>
      <c r="I83" s="33"/>
      <c r="J83" s="33"/>
      <c r="K83" s="33"/>
      <c r="L83" s="33"/>
      <c r="M83" s="33"/>
      <c r="O83" s="33"/>
      <c r="P83" s="33"/>
      <c r="Q83" s="33"/>
      <c r="R83" s="33"/>
      <c r="S83" s="33"/>
      <c r="T83" s="33"/>
      <c r="V83" s="33"/>
      <c r="W83" s="33"/>
      <c r="X83" s="33"/>
      <c r="Y83" s="33"/>
      <c r="Z83" s="33"/>
      <c r="AA83" s="33"/>
    </row>
    <row r="84" spans="1:27" x14ac:dyDescent="0.35">
      <c r="A84" s="103" t="s">
        <v>91</v>
      </c>
      <c r="B84" t="s">
        <v>67</v>
      </c>
      <c r="C84" t="s">
        <v>68</v>
      </c>
      <c r="D84" t="s">
        <v>69</v>
      </c>
      <c r="E84" t="s">
        <v>70</v>
      </c>
      <c r="F84" s="33"/>
      <c r="H84" s="103" t="s">
        <v>91</v>
      </c>
      <c r="I84" t="s">
        <v>67</v>
      </c>
      <c r="J84" t="s">
        <v>68</v>
      </c>
      <c r="K84" t="s">
        <v>69</v>
      </c>
      <c r="L84" t="s">
        <v>70</v>
      </c>
      <c r="M84" s="33"/>
      <c r="O84" s="103" t="s">
        <v>91</v>
      </c>
      <c r="P84" t="s">
        <v>67</v>
      </c>
      <c r="Q84" t="s">
        <v>68</v>
      </c>
      <c r="R84" t="s">
        <v>69</v>
      </c>
      <c r="S84" t="s">
        <v>70</v>
      </c>
      <c r="T84" s="33"/>
      <c r="V84" s="103" t="s">
        <v>91</v>
      </c>
      <c r="W84" t="s">
        <v>67</v>
      </c>
      <c r="X84" t="s">
        <v>68</v>
      </c>
      <c r="Y84" t="s">
        <v>69</v>
      </c>
      <c r="Z84" t="s">
        <v>70</v>
      </c>
      <c r="AA84" s="33"/>
    </row>
    <row r="85" spans="1:27" x14ac:dyDescent="0.35">
      <c r="A85" s="33"/>
      <c r="B85">
        <v>0</v>
      </c>
      <c r="C85" s="29">
        <f>'Salivary NO2 normalised to SFR'!F15</f>
        <v>151.07925000000003</v>
      </c>
      <c r="D85">
        <v>0</v>
      </c>
      <c r="F85" s="33"/>
      <c r="H85" s="33"/>
      <c r="I85">
        <v>0</v>
      </c>
      <c r="J85" s="29">
        <f>'Salivary NO2 normalised to SFR'!F47</f>
        <v>92.451825000000014</v>
      </c>
      <c r="K85">
        <v>0</v>
      </c>
      <c r="M85" s="33"/>
      <c r="O85" s="33"/>
      <c r="P85">
        <v>0</v>
      </c>
      <c r="Q85" s="29">
        <f>'Salivary NO2 normalised to SFR'!F79</f>
        <v>87.402574999999999</v>
      </c>
      <c r="R85">
        <v>0</v>
      </c>
      <c r="T85" s="33"/>
      <c r="V85" s="33"/>
      <c r="W85">
        <v>0</v>
      </c>
      <c r="X85" s="29">
        <f>'Salivary NO2 normalised to SFR'!F111</f>
        <v>68.398200000000017</v>
      </c>
      <c r="Y85">
        <v>0</v>
      </c>
      <c r="AA85" s="33"/>
    </row>
    <row r="86" spans="1:27" x14ac:dyDescent="0.35">
      <c r="A86" s="33"/>
      <c r="B86">
        <v>1</v>
      </c>
      <c r="C86" s="29">
        <f>'Salivary NO2 normalised to SFR'!J15</f>
        <v>63.23579999999999</v>
      </c>
      <c r="D86" s="29">
        <f>(C86-C85)</f>
        <v>-87.843450000000047</v>
      </c>
      <c r="E86" s="29">
        <f>((D85+D86)/2)*(B86-B85)</f>
        <v>-43.921725000000023</v>
      </c>
      <c r="F86" s="33"/>
      <c r="H86" s="33"/>
      <c r="I86">
        <v>1</v>
      </c>
      <c r="J86" s="29">
        <f>'Salivary NO2 normalised to SFR'!J47</f>
        <v>589.95000000000016</v>
      </c>
      <c r="K86" s="29">
        <f>(J86-J85)</f>
        <v>497.49817500000017</v>
      </c>
      <c r="L86" s="29">
        <f>((K85+K86)/2)*(I86-I85)</f>
        <v>248.74908750000009</v>
      </c>
      <c r="M86" s="33"/>
      <c r="O86" s="33"/>
      <c r="P86">
        <v>1</v>
      </c>
      <c r="Q86" s="29">
        <f>'Salivary NO2 normalised to SFR'!J79</f>
        <v>95.567924999999988</v>
      </c>
      <c r="R86" s="29">
        <f>(Q86-Q85)</f>
        <v>8.1653499999999894</v>
      </c>
      <c r="S86" s="29">
        <f>((R85+R86)/2)*(P86-P85)</f>
        <v>4.0826749999999947</v>
      </c>
      <c r="T86" s="33"/>
      <c r="V86" s="33"/>
      <c r="W86">
        <v>1</v>
      </c>
      <c r="X86" s="29">
        <f>'Salivary NO2 normalised to SFR'!J111</f>
        <v>687.6934</v>
      </c>
      <c r="Y86" s="29">
        <f>(X86-X85)</f>
        <v>619.29520000000002</v>
      </c>
      <c r="Z86" s="29">
        <f>((Y85+Y86)/2)*(W86-W85)</f>
        <v>309.64760000000001</v>
      </c>
      <c r="AA86" s="33"/>
    </row>
    <row r="87" spans="1:27" x14ac:dyDescent="0.35">
      <c r="A87" s="33"/>
      <c r="B87">
        <v>2</v>
      </c>
      <c r="C87" s="29">
        <f>'Salivary NO2 normalised to SFR'!N15</f>
        <v>122.31720000000001</v>
      </c>
      <c r="D87">
        <f>(C87-C85)</f>
        <v>-28.762050000000016</v>
      </c>
      <c r="E87" s="29">
        <f>((D86+D87)/2)*(B87-B86)</f>
        <v>-58.302750000000032</v>
      </c>
      <c r="F87" s="33"/>
      <c r="H87" s="33"/>
      <c r="I87">
        <v>2</v>
      </c>
      <c r="J87" s="29">
        <f>'Salivary NO2 normalised to SFR'!N47</f>
        <v>412.33420000000012</v>
      </c>
      <c r="K87">
        <f>(J87-J85)</f>
        <v>319.88237500000014</v>
      </c>
      <c r="L87" s="29">
        <f>((K86+K87)/2)*(I87-I86)</f>
        <v>408.69027500000016</v>
      </c>
      <c r="M87" s="33"/>
      <c r="O87" s="33"/>
      <c r="P87">
        <v>2</v>
      </c>
      <c r="Q87" s="29">
        <f>'Salivary NO2 normalised to SFR'!N79</f>
        <v>67.492800000000017</v>
      </c>
      <c r="R87">
        <f>(Q87-Q85)</f>
        <v>-19.909774999999982</v>
      </c>
      <c r="S87" s="29">
        <f>((R86+R87)/2)*(P87-P86)</f>
        <v>-5.8722124999999963</v>
      </c>
      <c r="T87" s="33"/>
      <c r="V87" s="33"/>
      <c r="W87">
        <v>2</v>
      </c>
      <c r="X87" s="29">
        <f>'Salivary NO2 normalised to SFR'!N111</f>
        <v>224.49035000000003</v>
      </c>
      <c r="Y87">
        <f>(X87-X85)</f>
        <v>156.09215</v>
      </c>
      <c r="Z87" s="29">
        <f>((Y86+Y87)/2)*(W87-W86)</f>
        <v>387.69367499999998</v>
      </c>
      <c r="AA87" s="33"/>
    </row>
    <row r="88" spans="1:27" x14ac:dyDescent="0.35">
      <c r="A88" s="33"/>
      <c r="B88">
        <v>3</v>
      </c>
      <c r="C88" s="29">
        <f>'Salivary NO2 normalised to SFR'!R15</f>
        <v>77.073000000000008</v>
      </c>
      <c r="D88">
        <f>(C88-C85)</f>
        <v>-74.006250000000023</v>
      </c>
      <c r="E88" s="29">
        <f t="shared" ref="E88" si="36">((D87+D88)/2)*(B88-B87)</f>
        <v>-51.38415000000002</v>
      </c>
      <c r="F88" s="33"/>
      <c r="H88" s="33"/>
      <c r="I88">
        <v>3</v>
      </c>
      <c r="J88" s="29">
        <f>'Salivary NO2 normalised to SFR'!R47</f>
        <v>395.47410000000008</v>
      </c>
      <c r="K88">
        <f>(J88-J85)</f>
        <v>303.02227500000004</v>
      </c>
      <c r="L88" s="29">
        <f t="shared" ref="L88" si="37">((K87+K88)/2)*(I88-I87)</f>
        <v>311.45232500000009</v>
      </c>
      <c r="M88" s="33"/>
      <c r="O88" s="33"/>
      <c r="P88">
        <v>3</v>
      </c>
      <c r="Q88" s="29">
        <f>'Salivary NO2 normalised to SFR'!R79</f>
        <v>79.009425000000007</v>
      </c>
      <c r="R88">
        <f>(Q88-Q85)</f>
        <v>-8.3931499999999915</v>
      </c>
      <c r="S88" s="29">
        <f t="shared" ref="S88" si="38">((R87+R88)/2)*(P88-P87)</f>
        <v>-14.151462499999987</v>
      </c>
      <c r="T88" s="33"/>
      <c r="V88" s="33"/>
      <c r="W88">
        <v>3</v>
      </c>
      <c r="X88" s="29">
        <f>'Salivary NO2 normalised to SFR'!R111</f>
        <v>276.08909999999992</v>
      </c>
      <c r="Y88">
        <f>(X88-X85)</f>
        <v>207.69089999999989</v>
      </c>
      <c r="Z88" s="29">
        <f t="shared" ref="Z88" si="39">((Y87+Y88)/2)*(W88-W87)</f>
        <v>181.89152499999994</v>
      </c>
      <c r="AA88" s="33"/>
    </row>
    <row r="89" spans="1:27" x14ac:dyDescent="0.35">
      <c r="A89" s="33"/>
      <c r="B89" s="33"/>
      <c r="C89" s="33">
        <v>910</v>
      </c>
      <c r="D89" s="33"/>
      <c r="E89" s="46"/>
      <c r="F89" s="33"/>
      <c r="H89" s="33"/>
      <c r="I89" s="33"/>
      <c r="J89" s="33">
        <v>910</v>
      </c>
      <c r="K89" s="33"/>
      <c r="L89" s="46"/>
      <c r="M89" s="33"/>
      <c r="O89" s="33"/>
      <c r="P89" s="33"/>
      <c r="Q89" s="33">
        <v>910</v>
      </c>
      <c r="R89" s="33"/>
      <c r="S89" s="46"/>
      <c r="T89" s="33"/>
      <c r="V89" s="33"/>
      <c r="W89" s="33"/>
      <c r="X89" s="33">
        <v>910</v>
      </c>
      <c r="Y89" s="33"/>
      <c r="Z89" s="46"/>
      <c r="AA89" s="33"/>
    </row>
    <row r="90" spans="1:27" x14ac:dyDescent="0.35">
      <c r="A90" s="33"/>
      <c r="B90" s="33"/>
      <c r="C90" s="33"/>
      <c r="D90" s="101" t="s">
        <v>61</v>
      </c>
      <c r="E90" s="102">
        <f>SUM(E86:E88)</f>
        <v>-153.60862500000007</v>
      </c>
      <c r="F90" s="33"/>
      <c r="H90" s="33"/>
      <c r="I90" s="33"/>
      <c r="J90" s="33"/>
      <c r="K90" s="101" t="s">
        <v>61</v>
      </c>
      <c r="L90" s="102">
        <f>SUM(L86:L88)</f>
        <v>968.89168750000033</v>
      </c>
      <c r="M90" s="33"/>
      <c r="O90" s="33"/>
      <c r="P90" s="33"/>
      <c r="Q90" s="33"/>
      <c r="R90" s="101" t="s">
        <v>61</v>
      </c>
      <c r="S90" s="102">
        <f>SUM(S86:S88)</f>
        <v>-15.940999999999988</v>
      </c>
      <c r="T90" s="33"/>
      <c r="V90" s="33"/>
      <c r="W90" s="33"/>
      <c r="X90" s="33"/>
      <c r="Y90" s="101" t="s">
        <v>61</v>
      </c>
      <c r="Z90" s="102">
        <f>SUM(Z86:Z88)</f>
        <v>879.2328</v>
      </c>
      <c r="AA90" s="33"/>
    </row>
    <row r="91" spans="1:27" x14ac:dyDescent="0.35">
      <c r="A91" s="33"/>
      <c r="B91" s="33"/>
      <c r="C91" s="33"/>
      <c r="D91" s="33"/>
      <c r="E91" s="33"/>
      <c r="F91" s="33"/>
      <c r="H91" s="33"/>
      <c r="I91" s="33"/>
      <c r="J91" s="33"/>
      <c r="K91" s="33"/>
      <c r="L91" s="33"/>
      <c r="M91" s="33"/>
      <c r="O91" s="33"/>
      <c r="P91" s="33"/>
      <c r="Q91" s="33"/>
      <c r="R91" s="33"/>
      <c r="S91" s="33"/>
      <c r="T91" s="33"/>
      <c r="V91" s="33"/>
      <c r="W91" s="33"/>
      <c r="X91" s="33"/>
      <c r="Y91" s="33"/>
      <c r="Z91" s="33"/>
      <c r="AA91" s="33"/>
    </row>
    <row r="92" spans="1:27" x14ac:dyDescent="0.35">
      <c r="A92" s="33"/>
      <c r="B92" s="33"/>
      <c r="C92" s="33"/>
      <c r="D92" s="33"/>
      <c r="E92" s="33"/>
      <c r="F92" s="33"/>
      <c r="H92" s="33"/>
      <c r="I92" s="33"/>
      <c r="J92" s="33"/>
      <c r="K92" s="33"/>
      <c r="L92" s="33"/>
      <c r="M92" s="33"/>
      <c r="O92" s="33"/>
      <c r="P92" s="33"/>
      <c r="Q92" s="33"/>
      <c r="R92" s="33"/>
      <c r="S92" s="33"/>
      <c r="T92" s="33"/>
      <c r="V92" s="33"/>
      <c r="W92" s="33"/>
      <c r="X92" s="33"/>
      <c r="Y92" s="33"/>
      <c r="Z92" s="33"/>
      <c r="AA92" s="33"/>
    </row>
    <row r="93" spans="1:27" x14ac:dyDescent="0.35">
      <c r="A93" s="103" t="s">
        <v>92</v>
      </c>
      <c r="B93" t="s">
        <v>67</v>
      </c>
      <c r="C93" t="s">
        <v>68</v>
      </c>
      <c r="D93" t="s">
        <v>69</v>
      </c>
      <c r="E93" t="s">
        <v>70</v>
      </c>
      <c r="F93" s="33"/>
      <c r="H93" s="103" t="s">
        <v>92</v>
      </c>
      <c r="I93" t="s">
        <v>67</v>
      </c>
      <c r="J93" t="s">
        <v>68</v>
      </c>
      <c r="K93" t="s">
        <v>69</v>
      </c>
      <c r="L93" t="s">
        <v>70</v>
      </c>
      <c r="M93" s="33"/>
      <c r="O93" s="103" t="s">
        <v>92</v>
      </c>
      <c r="P93" t="s">
        <v>67</v>
      </c>
      <c r="Q93" t="s">
        <v>68</v>
      </c>
      <c r="R93" t="s">
        <v>69</v>
      </c>
      <c r="S93" t="s">
        <v>70</v>
      </c>
      <c r="T93" s="33"/>
      <c r="V93" s="103" t="s">
        <v>92</v>
      </c>
      <c r="W93" t="s">
        <v>67</v>
      </c>
      <c r="X93" t="s">
        <v>68</v>
      </c>
      <c r="Y93" t="s">
        <v>69</v>
      </c>
      <c r="Z93" t="s">
        <v>70</v>
      </c>
      <c r="AA93" s="33"/>
    </row>
    <row r="94" spans="1:27" x14ac:dyDescent="0.35">
      <c r="A94" s="33"/>
      <c r="B94">
        <v>0</v>
      </c>
      <c r="C94" s="29">
        <f>'Salivary NO2 normalised to SFR'!F16</f>
        <v>249.77579999999989</v>
      </c>
      <c r="D94">
        <v>0</v>
      </c>
      <c r="F94" s="33"/>
      <c r="H94" s="33"/>
      <c r="I94">
        <v>0</v>
      </c>
      <c r="J94" s="29">
        <f>'Salivary NO2 normalised to SFR'!F48</f>
        <v>110.49255000000001</v>
      </c>
      <c r="K94">
        <v>0</v>
      </c>
      <c r="M94" s="33"/>
      <c r="O94" s="33"/>
      <c r="P94">
        <v>0</v>
      </c>
      <c r="Q94" s="29">
        <f>'Salivary NO2 normalised to SFR'!F80</f>
        <v>405.951975</v>
      </c>
      <c r="R94">
        <v>0</v>
      </c>
      <c r="T94" s="33"/>
      <c r="V94" s="33"/>
      <c r="W94">
        <v>0</v>
      </c>
      <c r="X94" s="29">
        <f>'Salivary NO2 normalised to SFR'!F112</f>
        <v>392.98944999999986</v>
      </c>
      <c r="Y94">
        <v>0</v>
      </c>
      <c r="AA94" s="33"/>
    </row>
    <row r="95" spans="1:27" x14ac:dyDescent="0.35">
      <c r="A95" s="33"/>
      <c r="B95">
        <v>1</v>
      </c>
      <c r="C95" s="29">
        <f>'Salivary NO2 normalised to SFR'!J16</f>
        <v>221.89654999999988</v>
      </c>
      <c r="D95" s="29">
        <f>(C95-C94)</f>
        <v>-27.879250000000013</v>
      </c>
      <c r="E95" s="29">
        <f>((D94+D95)/2)*(B95-B94)</f>
        <v>-13.939625000000007</v>
      </c>
      <c r="F95" s="33"/>
      <c r="H95" s="33"/>
      <c r="I95">
        <v>1</v>
      </c>
      <c r="J95" s="29">
        <f>'Salivary NO2 normalised to SFR'!J48</f>
        <v>947.81280000000049</v>
      </c>
      <c r="K95" s="29">
        <f>(J95-J94)</f>
        <v>837.32025000000044</v>
      </c>
      <c r="L95" s="29">
        <f>((K94+K95)/2)*(I95-I94)</f>
        <v>418.66012500000022</v>
      </c>
      <c r="M95" s="33"/>
      <c r="O95" s="33"/>
      <c r="P95">
        <v>1</v>
      </c>
      <c r="Q95" s="29">
        <f>'Salivary NO2 normalised to SFR'!J80</f>
        <v>213.19619999999998</v>
      </c>
      <c r="R95" s="29">
        <f>(Q95-Q94)</f>
        <v>-192.75577500000003</v>
      </c>
      <c r="S95" s="29">
        <f>((R94+R95)/2)*(P95-P94)</f>
        <v>-96.377887500000014</v>
      </c>
      <c r="T95" s="33"/>
      <c r="V95" s="33"/>
      <c r="W95">
        <v>1</v>
      </c>
      <c r="X95" s="29">
        <f>'Salivary NO2 normalised to SFR'!J112</f>
        <v>2668.9515999999994</v>
      </c>
      <c r="Y95" s="29">
        <f>(X95-X94)</f>
        <v>2275.9621499999994</v>
      </c>
      <c r="Z95" s="29">
        <f>((Y94+Y95)/2)*(W95-W94)</f>
        <v>1137.9810749999997</v>
      </c>
      <c r="AA95" s="33"/>
    </row>
    <row r="96" spans="1:27" x14ac:dyDescent="0.35">
      <c r="A96" s="33"/>
      <c r="B96">
        <v>2</v>
      </c>
      <c r="C96" s="29">
        <f>'Salivary NO2 normalised to SFR'!N16</f>
        <v>123.26974999999993</v>
      </c>
      <c r="D96">
        <f>(C96-C94)</f>
        <v>-126.50604999999996</v>
      </c>
      <c r="E96" s="29">
        <f>((D95+D96)/2)*(B96-B95)</f>
        <v>-77.192649999999986</v>
      </c>
      <c r="F96" s="33"/>
      <c r="H96" s="33"/>
      <c r="I96">
        <v>2</v>
      </c>
      <c r="J96" s="29">
        <f>'Salivary NO2 normalised to SFR'!N48</f>
        <v>1951.0421000000006</v>
      </c>
      <c r="K96">
        <f>(J96-J94)</f>
        <v>1840.5495500000006</v>
      </c>
      <c r="L96" s="29">
        <f>((K95+K96)/2)*(I96-I95)</f>
        <v>1338.9349000000007</v>
      </c>
      <c r="M96" s="33"/>
      <c r="O96" s="33"/>
      <c r="P96">
        <v>2</v>
      </c>
      <c r="Q96" s="29">
        <f>'Salivary NO2 normalised to SFR'!N80</f>
        <v>86.267349999999979</v>
      </c>
      <c r="R96">
        <f>(Q96-Q94)</f>
        <v>-319.68462500000004</v>
      </c>
      <c r="S96" s="29">
        <f>((R95+R96)/2)*(P96-P95)</f>
        <v>-256.22020000000003</v>
      </c>
      <c r="T96" s="33"/>
      <c r="V96" s="33"/>
      <c r="W96">
        <v>2</v>
      </c>
      <c r="X96" s="29">
        <f>'Salivary NO2 normalised to SFR'!N112</f>
        <v>5007.5637499999984</v>
      </c>
      <c r="Y96">
        <f>(X96-X94)</f>
        <v>4614.5742999999984</v>
      </c>
      <c r="Z96" s="29">
        <f>((Y95+Y96)/2)*(W96-W95)</f>
        <v>3445.2682249999989</v>
      </c>
      <c r="AA96" s="33"/>
    </row>
    <row r="97" spans="1:27" x14ac:dyDescent="0.35">
      <c r="A97" s="33"/>
      <c r="B97">
        <v>3</v>
      </c>
      <c r="C97" s="29">
        <f>'Salivary NO2 normalised to SFR'!R16</f>
        <v>158.1683000000001</v>
      </c>
      <c r="D97">
        <f>(C97-C94)</f>
        <v>-91.607499999999789</v>
      </c>
      <c r="E97" s="29">
        <f t="shared" ref="E97" si="40">((D96+D97)/2)*(B97-B96)</f>
        <v>-109.05677499999987</v>
      </c>
      <c r="F97" s="33"/>
      <c r="H97" s="33"/>
      <c r="I97">
        <v>3</v>
      </c>
      <c r="J97" s="29">
        <f>'Salivary NO2 normalised to SFR'!R48</f>
        <v>1584.4999</v>
      </c>
      <c r="K97">
        <f>(J97-J94)</f>
        <v>1474.0073500000001</v>
      </c>
      <c r="L97" s="29">
        <f t="shared" ref="L97" si="41">((K96+K97)/2)*(I97-I96)</f>
        <v>1657.2784500000002</v>
      </c>
      <c r="M97" s="33"/>
      <c r="O97" s="33"/>
      <c r="P97">
        <v>3</v>
      </c>
      <c r="Q97" s="29">
        <f>'Salivary NO2 normalised to SFR'!R80</f>
        <v>99.882799999999975</v>
      </c>
      <c r="R97">
        <f>(Q97-Q94)</f>
        <v>-306.06917500000003</v>
      </c>
      <c r="S97" s="29">
        <f t="shared" ref="S97" si="42">((R96+R97)/2)*(P97-P96)</f>
        <v>-312.87690000000003</v>
      </c>
      <c r="T97" s="33"/>
      <c r="V97" s="33"/>
      <c r="W97">
        <v>3</v>
      </c>
      <c r="X97" s="29">
        <f>'Salivary NO2 normalised to SFR'!R112</f>
        <v>2343.0175999999997</v>
      </c>
      <c r="Y97">
        <f>(X97-X94)</f>
        <v>1950.0281499999999</v>
      </c>
      <c r="Z97" s="29">
        <f t="shared" ref="Z97" si="43">((Y96+Y97)/2)*(W97-W96)</f>
        <v>3282.3012249999992</v>
      </c>
      <c r="AA97" s="33"/>
    </row>
    <row r="98" spans="1:27" x14ac:dyDescent="0.35">
      <c r="A98" s="33"/>
      <c r="B98" s="33"/>
      <c r="C98" s="33">
        <v>910</v>
      </c>
      <c r="D98" s="33"/>
      <c r="E98" s="46"/>
      <c r="F98" s="33"/>
      <c r="H98" s="33"/>
      <c r="I98" s="33"/>
      <c r="J98" s="33">
        <v>910</v>
      </c>
      <c r="K98" s="33"/>
      <c r="L98" s="46"/>
      <c r="M98" s="33"/>
      <c r="O98" s="33"/>
      <c r="P98" s="33"/>
      <c r="Q98" s="33">
        <v>910</v>
      </c>
      <c r="R98" s="33"/>
      <c r="S98" s="46"/>
      <c r="T98" s="33"/>
      <c r="V98" s="33"/>
      <c r="W98" s="33"/>
      <c r="X98" s="33">
        <v>910</v>
      </c>
      <c r="Y98" s="33"/>
      <c r="Z98" s="46"/>
      <c r="AA98" s="33"/>
    </row>
    <row r="99" spans="1:27" x14ac:dyDescent="0.35">
      <c r="A99" s="33"/>
      <c r="B99" s="33"/>
      <c r="C99" s="33"/>
      <c r="D99" s="101" t="s">
        <v>61</v>
      </c>
      <c r="E99" s="102">
        <f>SUM(E95:E97)</f>
        <v>-200.18904999999987</v>
      </c>
      <c r="F99" s="33"/>
      <c r="H99" s="33"/>
      <c r="I99" s="33"/>
      <c r="J99" s="33"/>
      <c r="K99" s="101" t="s">
        <v>61</v>
      </c>
      <c r="L99" s="102">
        <f>SUM(L95:L97)</f>
        <v>3414.8734750000012</v>
      </c>
      <c r="M99" s="33"/>
      <c r="O99" s="33"/>
      <c r="P99" s="33"/>
      <c r="Q99" s="33"/>
      <c r="R99" s="101" t="s">
        <v>61</v>
      </c>
      <c r="S99" s="102">
        <f>SUM(S95:S97)</f>
        <v>-665.4749875</v>
      </c>
      <c r="T99" s="33"/>
      <c r="V99" s="33"/>
      <c r="W99" s="33"/>
      <c r="X99" s="33"/>
      <c r="Y99" s="101" t="s">
        <v>61</v>
      </c>
      <c r="Z99" s="102">
        <f>SUM(Z95:Z97)</f>
        <v>7865.5505249999978</v>
      </c>
      <c r="AA99" s="33"/>
    </row>
    <row r="100" spans="1:27" x14ac:dyDescent="0.35">
      <c r="A100" s="33"/>
      <c r="B100" s="33"/>
      <c r="C100" s="33"/>
      <c r="D100" s="33"/>
      <c r="E100" s="33"/>
      <c r="F100" s="33"/>
      <c r="H100" s="33"/>
      <c r="I100" s="33"/>
      <c r="J100" s="33"/>
      <c r="K100" s="33"/>
      <c r="L100" s="33"/>
      <c r="M100" s="33"/>
      <c r="O100" s="33"/>
      <c r="P100" s="33"/>
      <c r="Q100" s="33"/>
      <c r="R100" s="33"/>
      <c r="S100" s="33"/>
      <c r="T100" s="33"/>
      <c r="V100" s="33"/>
      <c r="W100" s="33"/>
      <c r="X100" s="33"/>
      <c r="Y100" s="33"/>
      <c r="Z100" s="33"/>
      <c r="AA100" s="33"/>
    </row>
    <row r="101" spans="1:27" x14ac:dyDescent="0.35">
      <c r="A101" s="33"/>
      <c r="B101" s="33"/>
      <c r="C101" s="33"/>
      <c r="D101" s="33"/>
      <c r="E101" s="33"/>
      <c r="F101" s="33"/>
      <c r="H101" s="33"/>
      <c r="I101" s="33"/>
      <c r="J101" s="33"/>
      <c r="K101" s="33"/>
      <c r="L101" s="33"/>
      <c r="M101" s="33"/>
      <c r="O101" s="33"/>
      <c r="P101" s="33"/>
      <c r="Q101" s="33"/>
      <c r="R101" s="33"/>
      <c r="S101" s="33"/>
      <c r="T101" s="33"/>
      <c r="V101" s="33"/>
      <c r="W101" s="33"/>
      <c r="X101" s="33"/>
      <c r="Y101" s="33"/>
      <c r="Z101" s="33"/>
      <c r="AA101" s="33"/>
    </row>
    <row r="102" spans="1:27" x14ac:dyDescent="0.35">
      <c r="A102" s="103" t="s">
        <v>93</v>
      </c>
      <c r="B102" t="s">
        <v>67</v>
      </c>
      <c r="C102" t="s">
        <v>68</v>
      </c>
      <c r="D102" t="s">
        <v>69</v>
      </c>
      <c r="E102" t="s">
        <v>70</v>
      </c>
      <c r="F102" s="33"/>
      <c r="H102" s="103" t="s">
        <v>93</v>
      </c>
      <c r="I102" t="s">
        <v>67</v>
      </c>
      <c r="J102" t="s">
        <v>68</v>
      </c>
      <c r="K102" t="s">
        <v>69</v>
      </c>
      <c r="L102" t="s">
        <v>70</v>
      </c>
      <c r="M102" s="33"/>
      <c r="O102" s="103" t="s">
        <v>93</v>
      </c>
      <c r="P102" t="s">
        <v>67</v>
      </c>
      <c r="Q102" t="s">
        <v>68</v>
      </c>
      <c r="R102" t="s">
        <v>69</v>
      </c>
      <c r="S102" t="s">
        <v>70</v>
      </c>
      <c r="T102" s="33"/>
      <c r="V102" s="103" t="s">
        <v>93</v>
      </c>
      <c r="W102" t="s">
        <v>67</v>
      </c>
      <c r="X102" t="s">
        <v>68</v>
      </c>
      <c r="Y102" t="s">
        <v>69</v>
      </c>
      <c r="Z102" t="s">
        <v>70</v>
      </c>
      <c r="AA102" s="33"/>
    </row>
    <row r="103" spans="1:27" x14ac:dyDescent="0.35">
      <c r="A103" s="33"/>
      <c r="B103">
        <v>0</v>
      </c>
      <c r="C103" s="29">
        <f>'Salivary NO2 normalised to SFR'!F17</f>
        <v>581.03319999999985</v>
      </c>
      <c r="D103">
        <v>0</v>
      </c>
      <c r="F103" s="33"/>
      <c r="H103" s="33"/>
      <c r="I103">
        <v>0</v>
      </c>
      <c r="J103" s="29">
        <f>'Salivary NO2 normalised to SFR'!F49</f>
        <v>286.13639999999998</v>
      </c>
      <c r="K103">
        <v>0</v>
      </c>
      <c r="M103" s="33"/>
      <c r="O103" s="33"/>
      <c r="P103">
        <v>0</v>
      </c>
      <c r="Q103" s="29">
        <f>'Salivary NO2 normalised to SFR'!F81</f>
        <v>717.92382499999985</v>
      </c>
      <c r="R103">
        <v>0</v>
      </c>
      <c r="T103" s="33"/>
      <c r="V103" s="33"/>
      <c r="W103">
        <v>0</v>
      </c>
      <c r="X103" s="29">
        <f>'Salivary NO2 normalised to SFR'!F113</f>
        <v>284.2611</v>
      </c>
      <c r="Y103">
        <v>0</v>
      </c>
      <c r="AA103" s="33"/>
    </row>
    <row r="104" spans="1:27" x14ac:dyDescent="0.35">
      <c r="A104" s="33"/>
      <c r="B104">
        <v>1</v>
      </c>
      <c r="C104" s="29">
        <f>'Salivary NO2 normalised to SFR'!J17</f>
        <v>305.34069999999997</v>
      </c>
      <c r="D104" s="29">
        <f>(C104-C103)</f>
        <v>-275.69249999999988</v>
      </c>
      <c r="E104" s="29">
        <f>((D103+D104)/2)*(B104-B103)</f>
        <v>-137.84624999999994</v>
      </c>
      <c r="F104" s="33"/>
      <c r="H104" s="33"/>
      <c r="I104">
        <v>1</v>
      </c>
      <c r="J104" s="29">
        <f>'Salivary NO2 normalised to SFR'!J49</f>
        <v>3922.9807500000015</v>
      </c>
      <c r="K104" s="29">
        <f>(J104-J103)</f>
        <v>3636.8443500000017</v>
      </c>
      <c r="L104" s="29">
        <f>((K103+K104)/2)*(I104-I103)</f>
        <v>1818.4221750000008</v>
      </c>
      <c r="M104" s="33"/>
      <c r="O104" s="33"/>
      <c r="P104">
        <v>1</v>
      </c>
      <c r="Q104" s="29">
        <f>'Salivary NO2 normalised to SFR'!J81</f>
        <v>542.86639999999977</v>
      </c>
      <c r="R104" s="29">
        <f>(Q104-Q103)</f>
        <v>-175.05742500000008</v>
      </c>
      <c r="S104" s="29">
        <f>((R103+R104)/2)*(P104-P103)</f>
        <v>-87.52871250000004</v>
      </c>
      <c r="T104" s="33"/>
      <c r="V104" s="33"/>
      <c r="W104">
        <v>1</v>
      </c>
      <c r="X104" s="29">
        <f>'Salivary NO2 normalised to SFR'!J113</f>
        <v>4832.3219999999992</v>
      </c>
      <c r="Y104" s="29">
        <f>(X104-X103)</f>
        <v>4548.0608999999995</v>
      </c>
      <c r="Z104" s="29">
        <f>((Y103+Y104)/2)*(W104-W103)</f>
        <v>2274.0304499999997</v>
      </c>
      <c r="AA104" s="33"/>
    </row>
    <row r="105" spans="1:27" x14ac:dyDescent="0.35">
      <c r="A105" s="33"/>
      <c r="B105">
        <v>2</v>
      </c>
      <c r="C105" s="29">
        <f>'Salivary NO2 normalised to SFR'!N17</f>
        <v>256.02499999999998</v>
      </c>
      <c r="D105">
        <f>(C105-C103)</f>
        <v>-325.00819999999987</v>
      </c>
      <c r="E105" s="29">
        <f>((D104+D105)/2)*(B105-B104)</f>
        <v>-300.35034999999988</v>
      </c>
      <c r="F105" s="33"/>
      <c r="H105" s="33"/>
      <c r="I105">
        <v>2</v>
      </c>
      <c r="J105" s="29">
        <f>'Salivary NO2 normalised to SFR'!N49</f>
        <v>2461.9269999999997</v>
      </c>
      <c r="K105">
        <f>(J105-J103)</f>
        <v>2175.7905999999998</v>
      </c>
      <c r="L105" s="29">
        <f>((K104+K105)/2)*(I105-I104)</f>
        <v>2906.3174750000007</v>
      </c>
      <c r="M105" s="33"/>
      <c r="O105" s="33"/>
      <c r="P105">
        <v>2</v>
      </c>
      <c r="Q105" s="29">
        <f>'Salivary NO2 normalised to SFR'!N81</f>
        <v>1208.4379999999999</v>
      </c>
      <c r="R105">
        <f>(Q105-Q103)</f>
        <v>490.51417500000002</v>
      </c>
      <c r="S105" s="29">
        <f>((R104+R105)/2)*(P105-P104)</f>
        <v>157.72837499999997</v>
      </c>
      <c r="T105" s="33"/>
      <c r="V105" s="33"/>
      <c r="W105">
        <v>2</v>
      </c>
      <c r="X105" s="29">
        <f>'Salivary NO2 normalised to SFR'!N113</f>
        <v>5134.415</v>
      </c>
      <c r="Y105">
        <f>(X105-X103)</f>
        <v>4850.1539000000002</v>
      </c>
      <c r="Z105" s="29">
        <f>((Y104+Y105)/2)*(W105-W104)</f>
        <v>4699.1073999999999</v>
      </c>
      <c r="AA105" s="33"/>
    </row>
    <row r="106" spans="1:27" x14ac:dyDescent="0.35">
      <c r="A106" s="33"/>
      <c r="B106">
        <v>3</v>
      </c>
      <c r="C106" s="29">
        <f>'Salivary NO2 normalised to SFR'!R17</f>
        <v>398.69580000000025</v>
      </c>
      <c r="D106">
        <f>(C106-C103)</f>
        <v>-182.3373999999996</v>
      </c>
      <c r="E106" s="29">
        <f t="shared" ref="E106" si="44">((D105+D106)/2)*(B106-B105)</f>
        <v>-253.67279999999974</v>
      </c>
      <c r="F106" s="33"/>
      <c r="H106" s="33"/>
      <c r="I106">
        <v>3</v>
      </c>
      <c r="J106" s="29">
        <f>'Salivary NO2 normalised to SFR'!R49</f>
        <v>3266.1512999999995</v>
      </c>
      <c r="K106">
        <f>(J106-J103)</f>
        <v>2980.0148999999997</v>
      </c>
      <c r="L106" s="29">
        <f t="shared" ref="L106" si="45">((K105+K106)/2)*(I106-I105)</f>
        <v>2577.9027499999997</v>
      </c>
      <c r="M106" s="33"/>
      <c r="O106" s="33"/>
      <c r="P106">
        <v>3</v>
      </c>
      <c r="Q106" s="29">
        <f>'Salivary NO2 normalised to SFR'!R81</f>
        <v>1069.1026999999999</v>
      </c>
      <c r="R106">
        <f>(Q106-Q103)</f>
        <v>351.17887500000006</v>
      </c>
      <c r="S106" s="29">
        <f t="shared" ref="S106" si="46">((R105+R106)/2)*(P106-P105)</f>
        <v>420.84652500000004</v>
      </c>
      <c r="T106" s="33"/>
      <c r="V106" s="33"/>
      <c r="W106">
        <v>3</v>
      </c>
      <c r="X106" s="29">
        <f>'Salivary NO2 normalised to SFR'!R113</f>
        <v>4121.2899999999991</v>
      </c>
      <c r="Y106">
        <f>(X106-X103)</f>
        <v>3837.0288999999989</v>
      </c>
      <c r="Z106" s="29">
        <f t="shared" ref="Z106" si="47">((Y105+Y106)/2)*(W106-W105)</f>
        <v>4343.5913999999993</v>
      </c>
      <c r="AA106" s="33"/>
    </row>
    <row r="107" spans="1:27" x14ac:dyDescent="0.35">
      <c r="A107" s="33"/>
      <c r="B107" s="33"/>
      <c r="C107" s="33">
        <v>910</v>
      </c>
      <c r="D107" s="33"/>
      <c r="E107" s="46"/>
      <c r="F107" s="33"/>
      <c r="H107" s="33"/>
      <c r="I107" s="33"/>
      <c r="J107" s="33">
        <v>910</v>
      </c>
      <c r="K107" s="33"/>
      <c r="L107" s="46"/>
      <c r="M107" s="33"/>
      <c r="O107" s="33"/>
      <c r="P107" s="33"/>
      <c r="Q107" s="33">
        <v>910</v>
      </c>
      <c r="R107" s="33"/>
      <c r="S107" s="46"/>
      <c r="T107" s="33"/>
      <c r="V107" s="33"/>
      <c r="W107" s="33"/>
      <c r="X107" s="33">
        <v>910</v>
      </c>
      <c r="Y107" s="33"/>
      <c r="Z107" s="46"/>
      <c r="AA107" s="33"/>
    </row>
    <row r="108" spans="1:27" x14ac:dyDescent="0.35">
      <c r="A108" s="33"/>
      <c r="B108" s="33"/>
      <c r="C108" s="33"/>
      <c r="D108" s="101" t="s">
        <v>61</v>
      </c>
      <c r="E108" s="102">
        <f>SUM(E104:E106)</f>
        <v>-691.86939999999959</v>
      </c>
      <c r="F108" s="33"/>
      <c r="H108" s="33"/>
      <c r="I108" s="33"/>
      <c r="J108" s="33"/>
      <c r="K108" s="101" t="s">
        <v>61</v>
      </c>
      <c r="L108" s="102">
        <f>SUM(L104:L106)</f>
        <v>7302.6424000000006</v>
      </c>
      <c r="M108" s="33"/>
      <c r="O108" s="33"/>
      <c r="P108" s="33"/>
      <c r="Q108" s="33"/>
      <c r="R108" s="101" t="s">
        <v>61</v>
      </c>
      <c r="S108" s="102">
        <f>SUM(S104:S106)</f>
        <v>491.04618749999997</v>
      </c>
      <c r="T108" s="33"/>
      <c r="V108" s="33"/>
      <c r="W108" s="33"/>
      <c r="X108" s="33"/>
      <c r="Y108" s="101" t="s">
        <v>61</v>
      </c>
      <c r="Z108" s="102">
        <f>SUM(Z104:Z106)</f>
        <v>11316.729249999999</v>
      </c>
      <c r="AA108" s="33"/>
    </row>
    <row r="109" spans="1:27" x14ac:dyDescent="0.35">
      <c r="A109" s="33"/>
      <c r="B109" s="33"/>
      <c r="C109" s="33"/>
      <c r="D109" s="33"/>
      <c r="E109" s="33"/>
      <c r="F109" s="33"/>
      <c r="H109" s="33"/>
      <c r="I109" s="33"/>
      <c r="J109" s="33"/>
      <c r="K109" s="33"/>
      <c r="L109" s="33"/>
      <c r="M109" s="33"/>
      <c r="O109" s="33"/>
      <c r="P109" s="33"/>
      <c r="Q109" s="33"/>
      <c r="R109" s="33"/>
      <c r="S109" s="33"/>
      <c r="T109" s="33"/>
      <c r="V109" s="33"/>
      <c r="W109" s="33"/>
      <c r="X109" s="33"/>
      <c r="Y109" s="33"/>
      <c r="Z109" s="33"/>
      <c r="AA109" s="33"/>
    </row>
    <row r="111" spans="1:27" ht="15.5" x14ac:dyDescent="0.35">
      <c r="A111" s="33"/>
      <c r="B111" s="22" t="s">
        <v>11</v>
      </c>
      <c r="C111" s="18">
        <f>AVERAGE(C98:C102)</f>
        <v>910</v>
      </c>
      <c r="D111" s="44"/>
      <c r="E111" s="27">
        <f>AVERAGE(E108,E99,E90,E81,E72,E63,E54,E45,E36,E27,E18,E9)</f>
        <v>-102.72512083333328</v>
      </c>
      <c r="F111" s="44"/>
      <c r="H111" s="33"/>
      <c r="I111" s="22" t="s">
        <v>11</v>
      </c>
      <c r="J111" s="18">
        <f>AVERAGE(J98:J102)</f>
        <v>910</v>
      </c>
      <c r="K111" s="44"/>
      <c r="L111" s="27">
        <f>AVERAGE(L108,L99,L90,L81,L72,L63,L54,L45,L36,L27,L18,L9)</f>
        <v>2348.6698380208336</v>
      </c>
      <c r="M111" s="44"/>
      <c r="O111" s="33"/>
      <c r="P111" s="22" t="s">
        <v>11</v>
      </c>
      <c r="Q111" s="18">
        <f>AVERAGE(Q98:Q102)</f>
        <v>910</v>
      </c>
      <c r="R111" s="44"/>
      <c r="S111" s="27">
        <f>AVERAGE(S108,S99,S90,S81,S72,S63,S54,S45,S36,S27,S18,S9)</f>
        <v>-125.86438802083332</v>
      </c>
      <c r="T111" s="44"/>
      <c r="V111" s="33"/>
      <c r="W111" s="22" t="s">
        <v>11</v>
      </c>
      <c r="X111" s="18">
        <f>AVERAGE(X98:X102)</f>
        <v>910</v>
      </c>
      <c r="Y111" s="44"/>
      <c r="Z111" s="27">
        <f>AVERAGE(Z108,Z99,Z90,Z81,Z72,Z63,Z54,Z45,Z36,Z27,Z18,Z9)</f>
        <v>3872.7815239583329</v>
      </c>
      <c r="AA111" s="44"/>
    </row>
    <row r="112" spans="1:27" ht="15.5" x14ac:dyDescent="0.35">
      <c r="A112" s="33"/>
      <c r="B112" s="23" t="s">
        <v>12</v>
      </c>
      <c r="C112" s="18" t="e">
        <f>STDEV(C98:C102)</f>
        <v>#DIV/0!</v>
      </c>
      <c r="D112" s="44"/>
      <c r="E112" s="27">
        <f>STDEV(E108,E99,E90,E81,E72,E63,E54,E45,E36,E27,E18,E9)</f>
        <v>236.17461799425257</v>
      </c>
      <c r="F112" s="44"/>
      <c r="H112" s="33"/>
      <c r="I112" s="23" t="s">
        <v>12</v>
      </c>
      <c r="J112" s="18" t="e">
        <f>STDEV(J98:J102)</f>
        <v>#DIV/0!</v>
      </c>
      <c r="K112" s="44"/>
      <c r="L112" s="27">
        <f>STDEV(L108,L99,L90,L81,L72,L63,L54,L45,L36,L27,L18,L9)</f>
        <v>1771.6806272138956</v>
      </c>
      <c r="M112" s="44"/>
      <c r="O112" s="33"/>
      <c r="P112" s="23" t="s">
        <v>12</v>
      </c>
      <c r="Q112" s="18" t="e">
        <f>STDEV(Q98:Q102)</f>
        <v>#DIV/0!</v>
      </c>
      <c r="R112" s="44"/>
      <c r="S112" s="27">
        <f>STDEV(S108,S99,S90,S81,S72,S63,S54,S45,S36,S27,S18,S9)</f>
        <v>271.42494724266703</v>
      </c>
      <c r="T112" s="44"/>
      <c r="V112" s="33"/>
      <c r="W112" s="23" t="s">
        <v>12</v>
      </c>
      <c r="X112" s="18" t="e">
        <f>STDEV(X98:X102)</f>
        <v>#DIV/0!</v>
      </c>
      <c r="Y112" s="44"/>
      <c r="Z112" s="27">
        <f>STDEV(Z108,Z99,Z90,Z81,Z72,Z63,Z54,Z45,Z36,Z27,Z18,Z9)</f>
        <v>2989.9941560617681</v>
      </c>
      <c r="AA112" s="44"/>
    </row>
    <row r="113" spans="1:27" ht="15.5" x14ac:dyDescent="0.35">
      <c r="A113" s="33"/>
      <c r="B113" s="17"/>
      <c r="C113" s="17"/>
      <c r="D113" s="37"/>
      <c r="E113" s="18"/>
      <c r="F113" s="37"/>
      <c r="H113" s="33"/>
      <c r="I113" s="17"/>
      <c r="J113" s="17"/>
      <c r="K113" s="37"/>
      <c r="L113" s="18"/>
      <c r="M113" s="37"/>
      <c r="O113" s="33"/>
      <c r="P113" s="17"/>
      <c r="Q113" s="17"/>
      <c r="R113" s="37"/>
      <c r="S113" s="18"/>
      <c r="T113" s="37"/>
      <c r="V113" s="33"/>
      <c r="W113" s="17"/>
      <c r="X113" s="17"/>
      <c r="Y113" s="37"/>
      <c r="Z113" s="18"/>
      <c r="AA113" s="37"/>
    </row>
    <row r="114" spans="1:27" ht="15.5" x14ac:dyDescent="0.35">
      <c r="A114" s="33"/>
      <c r="B114" s="23" t="s">
        <v>72</v>
      </c>
      <c r="C114" s="18"/>
      <c r="D114" s="44"/>
      <c r="E114" s="27">
        <f>QUARTILE(E119:E130,1)</f>
        <v>-165.5</v>
      </c>
      <c r="F114" s="44"/>
      <c r="H114" s="33"/>
      <c r="I114" s="23" t="s">
        <v>72</v>
      </c>
      <c r="J114" s="18"/>
      <c r="K114" s="44"/>
      <c r="L114" s="27">
        <f>QUARTILE(L119:L130,1)</f>
        <v>1186</v>
      </c>
      <c r="M114" s="44"/>
      <c r="O114" s="33"/>
      <c r="P114" s="23" t="s">
        <v>72</v>
      </c>
      <c r="Q114" s="18"/>
      <c r="R114" s="44"/>
      <c r="S114" s="27">
        <f>QUARTILE(S119:S130,1)</f>
        <v>-189.5</v>
      </c>
      <c r="T114" s="44"/>
      <c r="V114" s="33"/>
      <c r="W114" s="23" t="s">
        <v>72</v>
      </c>
      <c r="X114" s="18"/>
      <c r="Y114" s="44"/>
      <c r="Z114" s="27">
        <f>QUARTILE(Z119:Z130,1)</f>
        <v>2144</v>
      </c>
      <c r="AA114" s="44"/>
    </row>
    <row r="115" spans="1:27" ht="15.5" x14ac:dyDescent="0.35">
      <c r="A115" s="33"/>
      <c r="B115" s="91" t="s">
        <v>73</v>
      </c>
      <c r="C115" s="90"/>
      <c r="D115" s="105"/>
      <c r="E115" s="92">
        <f>MEDIAN(E9,E18,E27,E36,E45,E54,E63,E72,E81,E90,E99,E108)</f>
        <v>-72.262243749999911</v>
      </c>
      <c r="F115" s="105"/>
      <c r="H115" s="33"/>
      <c r="I115" s="91" t="s">
        <v>73</v>
      </c>
      <c r="J115" s="90"/>
      <c r="K115" s="105"/>
      <c r="L115" s="92">
        <f>MEDIAN(L9,L18,L27,L36,L45,L54,L63,L72,L81,L90,L99,L108)</f>
        <v>1889.5278562500002</v>
      </c>
      <c r="M115" s="105"/>
      <c r="O115" s="33"/>
      <c r="P115" s="91" t="s">
        <v>73</v>
      </c>
      <c r="Q115" s="90"/>
      <c r="R115" s="105"/>
      <c r="S115" s="92">
        <f>MEDIAN(S9,S18,S27,S36,S45,S54,S63,S72,S81,S90,S99,S108)</f>
        <v>-117.13674375000002</v>
      </c>
      <c r="T115" s="105"/>
      <c r="V115" s="33"/>
      <c r="W115" s="91" t="s">
        <v>73</v>
      </c>
      <c r="X115" s="90"/>
      <c r="Y115" s="105"/>
      <c r="Z115" s="92">
        <f>MEDIAN(Z9,Z18,Z27,Z36,Z45,Z54,Z63,Z72,Z81,Z90,Z99,Z108)</f>
        <v>2939.8094625000003</v>
      </c>
      <c r="AA115" s="105"/>
    </row>
    <row r="116" spans="1:27" ht="15.5" x14ac:dyDescent="0.35">
      <c r="A116" s="33"/>
      <c r="B116" s="23" t="s">
        <v>74</v>
      </c>
      <c r="C116" s="18"/>
      <c r="D116" s="44"/>
      <c r="E116" s="27">
        <f>QUARTILE(E119:E130,3)</f>
        <v>-33.75</v>
      </c>
      <c r="F116" s="44"/>
      <c r="H116" s="33"/>
      <c r="I116" s="23" t="s">
        <v>74</v>
      </c>
      <c r="J116" s="18"/>
      <c r="K116" s="44"/>
      <c r="L116" s="27">
        <f>QUARTILE(L119:L130,3)</f>
        <v>2723</v>
      </c>
      <c r="M116" s="44"/>
      <c r="O116" s="33"/>
      <c r="P116" s="23" t="s">
        <v>74</v>
      </c>
      <c r="Q116" s="18"/>
      <c r="R116" s="44"/>
      <c r="S116" s="27">
        <f>QUARTILE(S119:S130,3)</f>
        <v>-37.75</v>
      </c>
      <c r="T116" s="44"/>
      <c r="V116" s="33"/>
      <c r="W116" s="23" t="s">
        <v>74</v>
      </c>
      <c r="X116" s="18"/>
      <c r="Y116" s="44"/>
      <c r="Z116" s="27">
        <f>QUARTILE(Z119:Z130,3)</f>
        <v>4239.75</v>
      </c>
      <c r="AA116" s="44"/>
    </row>
    <row r="119" spans="1:27" x14ac:dyDescent="0.35">
      <c r="E119">
        <v>-60</v>
      </c>
      <c r="L119">
        <v>1854</v>
      </c>
      <c r="S119">
        <v>-90</v>
      </c>
      <c r="Z119">
        <v>4872</v>
      </c>
    </row>
    <row r="120" spans="1:27" x14ac:dyDescent="0.35">
      <c r="E120">
        <v>-55</v>
      </c>
      <c r="L120">
        <v>3194</v>
      </c>
      <c r="S120">
        <v>-45</v>
      </c>
      <c r="Z120">
        <v>2212</v>
      </c>
    </row>
    <row r="121" spans="1:27" x14ac:dyDescent="0.35">
      <c r="E121">
        <v>-64</v>
      </c>
      <c r="L121">
        <v>815</v>
      </c>
      <c r="S121">
        <v>10</v>
      </c>
      <c r="Z121">
        <v>2861</v>
      </c>
    </row>
    <row r="122" spans="1:27" x14ac:dyDescent="0.35">
      <c r="E122">
        <v>30</v>
      </c>
      <c r="L122">
        <v>979</v>
      </c>
      <c r="S122">
        <v>-426</v>
      </c>
      <c r="Z122">
        <v>1267</v>
      </c>
    </row>
    <row r="123" spans="1:27" x14ac:dyDescent="0.35">
      <c r="E123">
        <v>-134</v>
      </c>
      <c r="L123">
        <v>2566</v>
      </c>
      <c r="S123">
        <v>-206</v>
      </c>
      <c r="Z123">
        <v>4029</v>
      </c>
    </row>
    <row r="124" spans="1:27" x14ac:dyDescent="0.35">
      <c r="E124">
        <v>87</v>
      </c>
      <c r="L124">
        <v>1925</v>
      </c>
      <c r="S124">
        <v>-110</v>
      </c>
      <c r="Z124">
        <v>1940</v>
      </c>
    </row>
    <row r="125" spans="1:27" x14ac:dyDescent="0.35">
      <c r="E125">
        <v>-229</v>
      </c>
      <c r="L125">
        <v>1837</v>
      </c>
      <c r="S125">
        <v>-184</v>
      </c>
      <c r="Z125">
        <v>2479</v>
      </c>
    </row>
    <row r="126" spans="1:27" x14ac:dyDescent="0.35">
      <c r="E126">
        <v>-81</v>
      </c>
      <c r="L126">
        <v>1255</v>
      </c>
      <c r="S126">
        <v>-124</v>
      </c>
      <c r="Z126">
        <v>3734</v>
      </c>
    </row>
    <row r="127" spans="1:27" x14ac:dyDescent="0.35">
      <c r="E127">
        <v>319</v>
      </c>
      <c r="L127">
        <v>2072</v>
      </c>
      <c r="S127">
        <v>-145</v>
      </c>
      <c r="Z127">
        <v>3019</v>
      </c>
    </row>
    <row r="128" spans="1:27" x14ac:dyDescent="0.35">
      <c r="E128">
        <v>-154</v>
      </c>
      <c r="L128">
        <v>969</v>
      </c>
      <c r="S128">
        <v>-16</v>
      </c>
      <c r="Z128">
        <v>879</v>
      </c>
    </row>
    <row r="129" spans="5:26" x14ac:dyDescent="0.35">
      <c r="E129">
        <v>-200</v>
      </c>
      <c r="L129">
        <v>3415</v>
      </c>
      <c r="S129">
        <v>-665</v>
      </c>
      <c r="Z129">
        <v>7866</v>
      </c>
    </row>
    <row r="130" spans="5:26" x14ac:dyDescent="0.35">
      <c r="E130">
        <v>-692</v>
      </c>
      <c r="L130">
        <v>7303</v>
      </c>
      <c r="S130">
        <v>491</v>
      </c>
      <c r="Z130">
        <v>11317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91"/>
  <sheetViews>
    <sheetView zoomScale="50" zoomScaleNormal="50" workbookViewId="0">
      <selection activeCell="AD8" sqref="AD8"/>
    </sheetView>
  </sheetViews>
  <sheetFormatPr defaultColWidth="8.81640625" defaultRowHeight="14.5" x14ac:dyDescent="0.35"/>
  <cols>
    <col min="1" max="1" width="4.54296875" customWidth="1"/>
    <col min="2" max="2" width="9.81640625" customWidth="1"/>
    <col min="3" max="3" width="5.1796875" customWidth="1"/>
    <col min="7" max="7" width="3.26953125" customWidth="1"/>
    <col min="11" max="11" width="4.453125" customWidth="1"/>
    <col min="15" max="15" width="4.453125" customWidth="1"/>
    <col min="19" max="19" width="4.453125" customWidth="1"/>
    <col min="23" max="23" width="4.453125" customWidth="1"/>
    <col min="24" max="24" width="12.7265625" customWidth="1"/>
    <col min="25" max="25" width="4.453125" customWidth="1"/>
    <col min="26" max="26" width="9.7265625" customWidth="1"/>
    <col min="31" max="31" width="20.1796875" bestFit="1" customWidth="1"/>
  </cols>
  <sheetData>
    <row r="1" spans="1:31" ht="15.5" x14ac:dyDescent="0.35">
      <c r="A1" s="17"/>
      <c r="B1" s="17"/>
      <c r="C1" s="17"/>
      <c r="D1" s="18"/>
      <c r="E1" s="18"/>
      <c r="F1" s="18"/>
      <c r="G1" s="21"/>
      <c r="H1" s="18"/>
      <c r="I1" s="18"/>
      <c r="J1" s="18"/>
      <c r="K1" s="21"/>
      <c r="L1" s="18"/>
      <c r="M1" s="18"/>
      <c r="N1" s="18"/>
      <c r="O1" s="21"/>
      <c r="P1" s="18"/>
      <c r="Q1" s="18"/>
      <c r="R1" s="18"/>
      <c r="S1" s="21"/>
      <c r="T1" s="18"/>
      <c r="U1" s="18"/>
      <c r="V1" s="18"/>
      <c r="W1" s="21"/>
    </row>
    <row r="2" spans="1:31" ht="15.5" x14ac:dyDescent="0.35">
      <c r="A2" s="17"/>
      <c r="B2" s="19"/>
      <c r="C2" s="17"/>
      <c r="D2" s="119" t="s">
        <v>14</v>
      </c>
      <c r="E2" s="119"/>
      <c r="F2" s="119"/>
      <c r="G2" s="21"/>
      <c r="H2" s="119" t="s">
        <v>14</v>
      </c>
      <c r="I2" s="119"/>
      <c r="J2" s="119"/>
      <c r="K2" s="21"/>
      <c r="L2" s="119" t="s">
        <v>14</v>
      </c>
      <c r="M2" s="119"/>
      <c r="N2" s="119"/>
      <c r="O2" s="21"/>
      <c r="P2" s="119" t="s">
        <v>14</v>
      </c>
      <c r="Q2" s="119"/>
      <c r="R2" s="119"/>
      <c r="S2" s="21"/>
      <c r="T2" s="119" t="s">
        <v>14</v>
      </c>
      <c r="U2" s="119"/>
      <c r="V2" s="119"/>
      <c r="W2" s="21"/>
      <c r="Z2" s="118"/>
      <c r="AA2" s="118"/>
      <c r="AB2" s="118"/>
    </row>
    <row r="3" spans="1:31" ht="15.5" x14ac:dyDescent="0.35">
      <c r="A3" s="17"/>
      <c r="B3" s="20"/>
      <c r="C3" s="17"/>
      <c r="D3" s="118" t="s">
        <v>15</v>
      </c>
      <c r="E3" s="118"/>
      <c r="F3" s="118"/>
      <c r="G3" s="21"/>
      <c r="H3" s="118" t="s">
        <v>16</v>
      </c>
      <c r="I3" s="118"/>
      <c r="J3" s="118"/>
      <c r="K3" s="21"/>
      <c r="L3" s="118" t="s">
        <v>17</v>
      </c>
      <c r="M3" s="118"/>
      <c r="N3" s="118"/>
      <c r="O3" s="21"/>
      <c r="P3" s="118" t="s">
        <v>18</v>
      </c>
      <c r="Q3" s="118"/>
      <c r="R3" s="118"/>
      <c r="S3" s="21"/>
      <c r="T3" s="118" t="s">
        <v>43</v>
      </c>
      <c r="U3" s="118"/>
      <c r="V3" s="118"/>
      <c r="W3" s="21"/>
      <c r="Z3" s="35"/>
      <c r="AA3" s="35"/>
      <c r="AB3" s="35"/>
    </row>
    <row r="4" spans="1:31" ht="15.5" x14ac:dyDescent="0.35">
      <c r="A4" s="17"/>
      <c r="B4" s="17"/>
      <c r="C4" s="17"/>
      <c r="D4" s="35" t="s">
        <v>62</v>
      </c>
      <c r="E4" s="35"/>
      <c r="F4" s="40" t="s">
        <v>19</v>
      </c>
      <c r="G4" s="21"/>
      <c r="H4" s="35" t="s">
        <v>62</v>
      </c>
      <c r="I4" s="35"/>
      <c r="J4" s="40" t="s">
        <v>19</v>
      </c>
      <c r="K4" s="21"/>
      <c r="L4" s="35" t="s">
        <v>62</v>
      </c>
      <c r="M4" s="35"/>
      <c r="N4" s="40" t="s">
        <v>19</v>
      </c>
      <c r="O4" s="21"/>
      <c r="P4" s="35" t="s">
        <v>62</v>
      </c>
      <c r="Q4" s="35"/>
      <c r="R4" s="40" t="s">
        <v>19</v>
      </c>
      <c r="S4" s="21"/>
      <c r="T4" s="35" t="s">
        <v>62</v>
      </c>
      <c r="U4" s="35"/>
      <c r="V4" s="40" t="s">
        <v>19</v>
      </c>
      <c r="W4" s="21"/>
      <c r="Z4" s="24"/>
      <c r="AA4" s="24"/>
      <c r="AB4" s="24"/>
    </row>
    <row r="5" spans="1:31" ht="15.5" x14ac:dyDescent="0.35">
      <c r="A5" s="17"/>
      <c r="B5" s="17"/>
      <c r="C5" s="17"/>
      <c r="D5" s="18"/>
      <c r="E5" s="18"/>
      <c r="F5" s="18"/>
      <c r="G5" s="21"/>
      <c r="H5" s="18"/>
      <c r="I5" s="18"/>
      <c r="J5" s="18"/>
      <c r="K5" s="21"/>
      <c r="L5" s="18"/>
      <c r="M5" s="18"/>
      <c r="N5" s="18"/>
      <c r="O5" s="21"/>
      <c r="P5" s="18"/>
      <c r="Q5" s="18"/>
      <c r="R5" s="18"/>
      <c r="S5" s="21"/>
      <c r="T5" s="18"/>
      <c r="U5" s="18"/>
      <c r="V5" s="18"/>
      <c r="W5" s="21"/>
      <c r="AE5" s="32"/>
    </row>
    <row r="6" spans="1:31" ht="15.5" x14ac:dyDescent="0.35">
      <c r="A6" s="17"/>
      <c r="B6" s="28">
        <v>1</v>
      </c>
      <c r="C6" s="17"/>
      <c r="D6" s="35">
        <v>182</v>
      </c>
      <c r="E6" s="35"/>
      <c r="F6" s="35">
        <f>(AVERAGE(D6:E6)-'Salivary Nitrite'!F6)</f>
        <v>70</v>
      </c>
      <c r="G6" s="43"/>
      <c r="H6" s="35">
        <v>112</v>
      </c>
      <c r="I6" s="35"/>
      <c r="J6" s="35">
        <f>(AVERAGE(H6:I6)-'Salivary Nitrite'!J6)</f>
        <v>72</v>
      </c>
      <c r="K6" s="43"/>
      <c r="L6" s="35">
        <v>66</v>
      </c>
      <c r="M6" s="35"/>
      <c r="N6" s="35">
        <f>(AVERAGE(L6:M6)-'Salivary Nitrite'!N6)</f>
        <v>34</v>
      </c>
      <c r="O6" s="43"/>
      <c r="P6" s="35">
        <v>31</v>
      </c>
      <c r="Q6" s="35"/>
      <c r="R6" s="35">
        <f>(AVERAGE(P6:Q6)-'Salivary Nitrite'!R6)</f>
        <v>26.5</v>
      </c>
      <c r="S6" s="21"/>
      <c r="T6" s="35">
        <f>AVERAGE(J6,N6,R6)</f>
        <v>44.166666666666664</v>
      </c>
      <c r="U6" s="35"/>
      <c r="V6" s="35">
        <f>AVERAGE(T6:U6)</f>
        <v>44.166666666666664</v>
      </c>
      <c r="W6" s="21"/>
      <c r="X6" s="35"/>
    </row>
    <row r="7" spans="1:31" ht="15.5" x14ac:dyDescent="0.35">
      <c r="A7" s="17"/>
      <c r="B7" s="28">
        <v>2</v>
      </c>
      <c r="C7" s="17"/>
      <c r="D7" s="35">
        <v>454</v>
      </c>
      <c r="E7" s="35"/>
      <c r="F7" s="35">
        <f>(AVERAGE(D7:E7)-'Salivary Nitrite'!F7)</f>
        <v>318</v>
      </c>
      <c r="G7" s="43"/>
      <c r="H7" s="35">
        <v>302</v>
      </c>
      <c r="I7" s="35"/>
      <c r="J7" s="35">
        <f>(AVERAGE(H7:I7)-'Salivary Nitrite'!J7)</f>
        <v>158</v>
      </c>
      <c r="K7" s="43"/>
      <c r="L7" s="35">
        <v>266</v>
      </c>
      <c r="M7" s="35"/>
      <c r="N7" s="35">
        <f>(AVERAGE(L7:M7)-'Salivary Nitrite'!N7)</f>
        <v>151</v>
      </c>
      <c r="O7" s="43"/>
      <c r="P7" s="35">
        <v>318</v>
      </c>
      <c r="Q7" s="35"/>
      <c r="R7" s="35">
        <f>(AVERAGE(P7:Q7)-'Salivary Nitrite'!R7)</f>
        <v>165</v>
      </c>
      <c r="S7" s="21"/>
      <c r="T7" s="35">
        <f t="shared" ref="T7:T17" si="0">AVERAGE(J7,N7,R7)</f>
        <v>158</v>
      </c>
      <c r="U7" s="35"/>
      <c r="V7" s="35">
        <f t="shared" ref="V7:V10" si="1">AVERAGE(T7:U7)</f>
        <v>158</v>
      </c>
      <c r="W7" s="21"/>
      <c r="X7" s="35"/>
    </row>
    <row r="8" spans="1:31" ht="15.5" x14ac:dyDescent="0.35">
      <c r="A8" s="17"/>
      <c r="B8" s="28">
        <v>3</v>
      </c>
      <c r="C8" s="17"/>
      <c r="D8" s="35">
        <v>874</v>
      </c>
      <c r="E8" s="35"/>
      <c r="F8" s="35">
        <f>(AVERAGE(D8:E8)-'Salivary Nitrite'!F8)</f>
        <v>776</v>
      </c>
      <c r="G8" s="43"/>
      <c r="H8" s="35">
        <v>622</v>
      </c>
      <c r="I8" s="35"/>
      <c r="J8" s="35">
        <f>(AVERAGE(H8:I8)-'Salivary Nitrite'!J8)</f>
        <v>559</v>
      </c>
      <c r="K8" s="43"/>
      <c r="L8" s="35">
        <v>622</v>
      </c>
      <c r="M8" s="35"/>
      <c r="N8" s="35">
        <f>(AVERAGE(L8:M8)-'Salivary Nitrite'!N8)</f>
        <v>556</v>
      </c>
      <c r="O8" s="43"/>
      <c r="P8" s="35">
        <v>664</v>
      </c>
      <c r="Q8" s="35"/>
      <c r="R8" s="35">
        <f>(AVERAGE(P8:Q8)-'Salivary Nitrite'!R8)</f>
        <v>618</v>
      </c>
      <c r="S8" s="21"/>
      <c r="T8" s="35">
        <f t="shared" si="0"/>
        <v>577.66666666666663</v>
      </c>
      <c r="U8" s="35"/>
      <c r="V8" s="35">
        <f t="shared" si="1"/>
        <v>577.66666666666663</v>
      </c>
      <c r="W8" s="21"/>
      <c r="X8" s="35"/>
    </row>
    <row r="9" spans="1:31" ht="15.5" x14ac:dyDescent="0.35">
      <c r="A9" s="17"/>
      <c r="B9" s="28">
        <v>4</v>
      </c>
      <c r="C9" s="17"/>
      <c r="D9" s="35">
        <v>1094</v>
      </c>
      <c r="E9" s="35"/>
      <c r="F9" s="35">
        <f>(AVERAGE(D9:E9)-'Salivary Nitrite'!F9)</f>
        <v>912</v>
      </c>
      <c r="G9" s="43"/>
      <c r="H9" s="35">
        <v>910</v>
      </c>
      <c r="I9" s="35"/>
      <c r="J9" s="35">
        <f>(AVERAGE(H9:I9)-'Salivary Nitrite'!J9)</f>
        <v>786</v>
      </c>
      <c r="K9" s="43"/>
      <c r="L9" s="35">
        <v>1022</v>
      </c>
      <c r="M9" s="35"/>
      <c r="N9" s="35">
        <f>(AVERAGE(L9:M9)-'Salivary Nitrite'!N9)</f>
        <v>870</v>
      </c>
      <c r="O9" s="43"/>
      <c r="P9" s="35">
        <v>858</v>
      </c>
      <c r="Q9" s="35"/>
      <c r="R9" s="35">
        <f>(AVERAGE(P9:Q9)-'Salivary Nitrite'!R9)</f>
        <v>639</v>
      </c>
      <c r="S9" s="21"/>
      <c r="T9" s="35">
        <f t="shared" si="0"/>
        <v>765</v>
      </c>
      <c r="U9" s="35"/>
      <c r="V9" s="35">
        <f t="shared" si="1"/>
        <v>765</v>
      </c>
      <c r="W9" s="21"/>
      <c r="X9" s="35"/>
    </row>
    <row r="10" spans="1:31" ht="15.5" x14ac:dyDescent="0.35">
      <c r="A10" s="17"/>
      <c r="B10" s="28">
        <v>5</v>
      </c>
      <c r="C10" s="17"/>
      <c r="D10" s="35">
        <v>716</v>
      </c>
      <c r="E10" s="35"/>
      <c r="F10" s="35">
        <f>(AVERAGE(D10:E10)-'Salivary Nitrite'!F10)</f>
        <v>477</v>
      </c>
      <c r="G10" s="43"/>
      <c r="H10" s="35">
        <v>496</v>
      </c>
      <c r="I10" s="35"/>
      <c r="J10" s="35">
        <f>(AVERAGE(H10:I10)-'Salivary Nitrite'!J10)</f>
        <v>364</v>
      </c>
      <c r="K10" s="43"/>
      <c r="L10" s="35">
        <v>642</v>
      </c>
      <c r="M10" s="35"/>
      <c r="N10" s="35">
        <f>(AVERAGE(L10:M10)-'Salivary Nitrite'!N10)</f>
        <v>489</v>
      </c>
      <c r="O10" s="43"/>
      <c r="P10" s="35">
        <v>896</v>
      </c>
      <c r="Q10" s="35"/>
      <c r="R10" s="35">
        <f>(AVERAGE(P10:Q10)-'Salivary Nitrite'!R10)</f>
        <v>693</v>
      </c>
      <c r="S10" s="21"/>
      <c r="T10" s="35">
        <f t="shared" si="0"/>
        <v>515.33333333333337</v>
      </c>
      <c r="U10" s="35"/>
      <c r="V10" s="35">
        <f t="shared" si="1"/>
        <v>515.33333333333337</v>
      </c>
      <c r="W10" s="21"/>
      <c r="X10" s="35"/>
    </row>
    <row r="11" spans="1:31" ht="15.5" x14ac:dyDescent="0.35">
      <c r="A11" s="17"/>
      <c r="B11" s="28">
        <v>7</v>
      </c>
      <c r="C11" s="17"/>
      <c r="D11" s="35">
        <v>365</v>
      </c>
      <c r="E11" s="35"/>
      <c r="F11" s="35">
        <f>D11</f>
        <v>365</v>
      </c>
      <c r="G11" s="43"/>
      <c r="H11" s="35">
        <v>473</v>
      </c>
      <c r="I11" s="35"/>
      <c r="J11" s="35">
        <f>H11</f>
        <v>473</v>
      </c>
      <c r="K11" s="43"/>
      <c r="L11" s="35">
        <v>206.5</v>
      </c>
      <c r="M11" s="35"/>
      <c r="N11" s="35">
        <f>L11</f>
        <v>206.5</v>
      </c>
      <c r="O11" s="43"/>
      <c r="P11" s="35">
        <v>215.50000000000006</v>
      </c>
      <c r="Q11" s="35"/>
      <c r="R11" s="35">
        <f>P11</f>
        <v>215.50000000000006</v>
      </c>
      <c r="S11" s="21"/>
      <c r="T11" s="35">
        <f t="shared" si="0"/>
        <v>298.33333333333331</v>
      </c>
      <c r="U11" s="35"/>
      <c r="V11" s="35">
        <f t="shared" ref="V11:V17" si="2">AVERAGE(T11:U11)</f>
        <v>298.33333333333331</v>
      </c>
      <c r="W11" s="21"/>
      <c r="X11" s="35"/>
    </row>
    <row r="12" spans="1:31" ht="15.5" x14ac:dyDescent="0.35">
      <c r="A12" s="17"/>
      <c r="B12" s="28">
        <v>8</v>
      </c>
      <c r="C12" s="17"/>
      <c r="D12" s="35">
        <v>142</v>
      </c>
      <c r="E12" s="35"/>
      <c r="F12" s="35">
        <f>D12</f>
        <v>142</v>
      </c>
      <c r="G12" s="43"/>
      <c r="H12" s="35">
        <v>122</v>
      </c>
      <c r="I12" s="35"/>
      <c r="J12" s="35">
        <f>H12</f>
        <v>122</v>
      </c>
      <c r="K12" s="43"/>
      <c r="L12" s="35">
        <v>182.5</v>
      </c>
      <c r="M12" s="35"/>
      <c r="N12" s="35">
        <f>L12</f>
        <v>182.5</v>
      </c>
      <c r="O12" s="43"/>
      <c r="P12" s="35">
        <v>223.5</v>
      </c>
      <c r="Q12" s="35"/>
      <c r="R12" s="35">
        <f>P12</f>
        <v>223.5</v>
      </c>
      <c r="S12" s="21"/>
      <c r="T12" s="35">
        <f t="shared" si="0"/>
        <v>176</v>
      </c>
      <c r="U12" s="35"/>
      <c r="V12" s="35">
        <f t="shared" si="2"/>
        <v>176</v>
      </c>
      <c r="W12" s="21"/>
      <c r="X12" s="35"/>
    </row>
    <row r="13" spans="1:31" ht="15.5" x14ac:dyDescent="0.35">
      <c r="A13" s="17"/>
      <c r="B13" s="28">
        <v>9</v>
      </c>
      <c r="C13" s="17"/>
      <c r="D13" s="35">
        <v>544.5</v>
      </c>
      <c r="E13" s="35"/>
      <c r="F13" s="35">
        <f t="shared" ref="F13:F17" si="3">D13</f>
        <v>544.5</v>
      </c>
      <c r="G13" s="43"/>
      <c r="H13" s="35">
        <v>476.5</v>
      </c>
      <c r="I13" s="35"/>
      <c r="J13" s="35">
        <f t="shared" ref="J13:J17" si="4">H13</f>
        <v>476.5</v>
      </c>
      <c r="K13" s="43"/>
      <c r="L13" s="35">
        <v>419</v>
      </c>
      <c r="M13" s="35"/>
      <c r="N13" s="35">
        <f t="shared" ref="N13:N17" si="5">L13</f>
        <v>419</v>
      </c>
      <c r="O13" s="43"/>
      <c r="P13" s="35">
        <v>241.5</v>
      </c>
      <c r="Q13" s="35"/>
      <c r="R13" s="35">
        <f t="shared" ref="R13:R17" si="6">P13</f>
        <v>241.5</v>
      </c>
      <c r="S13" s="21"/>
      <c r="T13" s="35">
        <f t="shared" si="0"/>
        <v>379</v>
      </c>
      <c r="U13" s="35"/>
      <c r="V13" s="35">
        <f t="shared" si="2"/>
        <v>379</v>
      </c>
      <c r="W13" s="21"/>
      <c r="X13" s="35"/>
    </row>
    <row r="14" spans="1:31" ht="15.5" x14ac:dyDescent="0.35">
      <c r="A14" s="17"/>
      <c r="B14" s="28">
        <v>11</v>
      </c>
      <c r="C14" s="17"/>
      <c r="D14" s="35">
        <v>23.5</v>
      </c>
      <c r="E14" s="35"/>
      <c r="F14" s="35">
        <f t="shared" si="3"/>
        <v>23.5</v>
      </c>
      <c r="G14" s="43"/>
      <c r="H14" s="35">
        <v>107.5</v>
      </c>
      <c r="I14" s="35"/>
      <c r="J14" s="35">
        <f t="shared" si="4"/>
        <v>107.5</v>
      </c>
      <c r="K14" s="43"/>
      <c r="L14" s="35">
        <v>49.499999999999972</v>
      </c>
      <c r="M14" s="35"/>
      <c r="N14" s="35">
        <f t="shared" si="5"/>
        <v>49.499999999999972</v>
      </c>
      <c r="O14" s="43"/>
      <c r="P14" s="35">
        <v>157</v>
      </c>
      <c r="Q14" s="35"/>
      <c r="R14" s="35">
        <f t="shared" si="6"/>
        <v>157</v>
      </c>
      <c r="S14" s="21"/>
      <c r="T14" s="35">
        <f t="shared" si="0"/>
        <v>104.66666666666667</v>
      </c>
      <c r="U14" s="35"/>
      <c r="V14" s="35">
        <f t="shared" si="2"/>
        <v>104.66666666666667</v>
      </c>
      <c r="W14" s="21"/>
      <c r="X14" s="35"/>
    </row>
    <row r="15" spans="1:31" ht="15.5" x14ac:dyDescent="0.35">
      <c r="A15" s="17"/>
      <c r="B15" s="28">
        <v>12</v>
      </c>
      <c r="C15" s="17"/>
      <c r="D15" s="35">
        <v>479.5</v>
      </c>
      <c r="E15" s="35"/>
      <c r="F15" s="35">
        <f t="shared" si="3"/>
        <v>479.5</v>
      </c>
      <c r="G15" s="43"/>
      <c r="H15" s="35">
        <v>245.5</v>
      </c>
      <c r="I15" s="35"/>
      <c r="J15" s="35">
        <f t="shared" si="4"/>
        <v>245.5</v>
      </c>
      <c r="K15" s="43"/>
      <c r="L15" s="35">
        <v>333.5</v>
      </c>
      <c r="M15" s="35"/>
      <c r="N15" s="35">
        <f t="shared" si="5"/>
        <v>333.5</v>
      </c>
      <c r="O15" s="43"/>
      <c r="P15" s="35">
        <v>257</v>
      </c>
      <c r="Q15" s="35"/>
      <c r="R15" s="35">
        <f t="shared" si="6"/>
        <v>257</v>
      </c>
      <c r="S15" s="21"/>
      <c r="T15" s="35">
        <f t="shared" si="0"/>
        <v>278.66666666666669</v>
      </c>
      <c r="U15" s="35"/>
      <c r="V15" s="35">
        <f t="shared" si="2"/>
        <v>278.66666666666669</v>
      </c>
      <c r="W15" s="21"/>
      <c r="X15" s="35"/>
    </row>
    <row r="16" spans="1:31" ht="15.5" x14ac:dyDescent="0.35">
      <c r="A16" s="17"/>
      <c r="B16" s="28">
        <v>13</v>
      </c>
      <c r="C16" s="17"/>
      <c r="D16" s="35">
        <v>104</v>
      </c>
      <c r="E16" s="35"/>
      <c r="F16" s="35">
        <f t="shared" si="3"/>
        <v>104</v>
      </c>
      <c r="G16" s="43"/>
      <c r="H16" s="35">
        <v>85.000000000000028</v>
      </c>
      <c r="I16" s="35"/>
      <c r="J16" s="35">
        <f t="shared" si="4"/>
        <v>85.000000000000028</v>
      </c>
      <c r="K16" s="43"/>
      <c r="L16" s="35">
        <v>189.5</v>
      </c>
      <c r="M16" s="35"/>
      <c r="N16" s="35">
        <f t="shared" si="5"/>
        <v>189.5</v>
      </c>
      <c r="O16" s="43"/>
      <c r="P16" s="35">
        <v>50</v>
      </c>
      <c r="Q16" s="35"/>
      <c r="R16" s="35">
        <f t="shared" si="6"/>
        <v>50</v>
      </c>
      <c r="S16" s="21"/>
      <c r="T16" s="35">
        <f t="shared" si="0"/>
        <v>108.16666666666667</v>
      </c>
      <c r="U16" s="35"/>
      <c r="V16" s="35">
        <f t="shared" si="2"/>
        <v>108.16666666666667</v>
      </c>
      <c r="W16" s="21"/>
      <c r="X16" s="35"/>
    </row>
    <row r="17" spans="1:31" ht="15.5" x14ac:dyDescent="0.35">
      <c r="A17" s="17"/>
      <c r="B17" s="28">
        <v>14</v>
      </c>
      <c r="C17" s="17"/>
      <c r="D17" s="35">
        <v>887.5</v>
      </c>
      <c r="E17" s="35"/>
      <c r="F17" s="35">
        <f t="shared" si="3"/>
        <v>887.5</v>
      </c>
      <c r="G17" s="43"/>
      <c r="H17" s="35">
        <v>159</v>
      </c>
      <c r="I17" s="35"/>
      <c r="J17" s="35">
        <f t="shared" si="4"/>
        <v>159</v>
      </c>
      <c r="K17" s="43"/>
      <c r="L17" s="35">
        <v>134</v>
      </c>
      <c r="M17" s="35"/>
      <c r="N17" s="35">
        <f t="shared" si="5"/>
        <v>134</v>
      </c>
      <c r="O17" s="43"/>
      <c r="P17" s="35">
        <v>150.99999999999994</v>
      </c>
      <c r="Q17" s="35"/>
      <c r="R17" s="35">
        <f t="shared" si="6"/>
        <v>150.99999999999994</v>
      </c>
      <c r="S17" s="21"/>
      <c r="T17" s="35">
        <f t="shared" si="0"/>
        <v>147.99999999999997</v>
      </c>
      <c r="U17" s="35"/>
      <c r="V17" s="35">
        <f t="shared" si="2"/>
        <v>147.99999999999997</v>
      </c>
      <c r="W17" s="21"/>
      <c r="X17" s="35"/>
    </row>
    <row r="18" spans="1:31" ht="15.5" x14ac:dyDescent="0.35">
      <c r="A18" s="17"/>
      <c r="B18" s="17"/>
      <c r="C18" s="17"/>
      <c r="D18" s="25"/>
      <c r="E18" s="25"/>
      <c r="F18" s="25"/>
      <c r="G18" s="43"/>
      <c r="H18" s="25"/>
      <c r="I18" s="25"/>
      <c r="J18" s="25"/>
      <c r="K18" s="43"/>
      <c r="L18" s="25"/>
      <c r="M18" s="25"/>
      <c r="N18" s="25"/>
      <c r="O18" s="43"/>
      <c r="P18" s="25"/>
      <c r="Q18" s="25"/>
      <c r="R18" s="25"/>
      <c r="S18" s="21"/>
      <c r="T18" s="25"/>
      <c r="U18" s="25"/>
      <c r="V18" s="25"/>
      <c r="W18" s="21"/>
    </row>
    <row r="19" spans="1:31" ht="15.5" x14ac:dyDescent="0.35">
      <c r="A19" s="17"/>
      <c r="B19" s="22"/>
      <c r="C19" s="18" t="e">
        <f>AVERAGE(C6:C10)</f>
        <v>#DIV/0!</v>
      </c>
      <c r="D19" s="27">
        <f>AVERAGE(D6:D17)</f>
        <v>488.83333333333331</v>
      </c>
      <c r="E19" s="27" t="e">
        <f t="shared" ref="E19" si="7">AVERAGE(E6:E17)</f>
        <v>#DIV/0!</v>
      </c>
      <c r="F19" s="27">
        <f>AVERAGE(F6:F17)</f>
        <v>424.91666666666669</v>
      </c>
      <c r="G19" s="43"/>
      <c r="H19" s="27">
        <f>AVERAGE(H6:H10)</f>
        <v>488.4</v>
      </c>
      <c r="I19" s="27" t="e">
        <f>AVERAGE(I6:I10)</f>
        <v>#DIV/0!</v>
      </c>
      <c r="J19" s="27">
        <f>AVERAGE(J6:J17)</f>
        <v>300.625</v>
      </c>
      <c r="K19" s="43"/>
      <c r="L19" s="27">
        <f>AVERAGE(L6:L10)</f>
        <v>523.6</v>
      </c>
      <c r="M19" s="27" t="e">
        <f>AVERAGE(M6:M10)</f>
        <v>#DIV/0!</v>
      </c>
      <c r="N19" s="27">
        <f>AVERAGE(N6:N17)</f>
        <v>301.20833333333331</v>
      </c>
      <c r="O19" s="43"/>
      <c r="P19" s="27">
        <f>AVERAGE(P6:P10)</f>
        <v>553.4</v>
      </c>
      <c r="Q19" s="27" t="e">
        <f>AVERAGE(Q6:Q10)</f>
        <v>#DIV/0!</v>
      </c>
      <c r="R19" s="27">
        <f>AVERAGE(R6:R17)</f>
        <v>286.41666666666669</v>
      </c>
      <c r="S19" s="21"/>
      <c r="T19" s="27">
        <f>AVERAGE(T6:T10)</f>
        <v>412.0333333333333</v>
      </c>
      <c r="U19" s="27" t="e">
        <f>AVERAGE(U6:U10)</f>
        <v>#DIV/0!</v>
      </c>
      <c r="V19" s="27">
        <f>AVERAGE(V6:V17)</f>
        <v>296.08333333333331</v>
      </c>
      <c r="W19" s="21"/>
      <c r="Z19" s="114"/>
      <c r="AA19" s="114"/>
      <c r="AB19" s="114"/>
    </row>
    <row r="20" spans="1:31" ht="15.5" x14ac:dyDescent="0.35">
      <c r="A20" s="18"/>
      <c r="B20" s="23"/>
      <c r="C20" s="18" t="e">
        <f>STDEV(C6:C10)</f>
        <v>#DIV/0!</v>
      </c>
      <c r="D20" s="27">
        <f>STDEV(D6:D17)</f>
        <v>346.92488925973413</v>
      </c>
      <c r="E20" s="27" t="e">
        <f t="shared" ref="E20:V20" si="8">STDEV(E6:E17)</f>
        <v>#DIV/0!</v>
      </c>
      <c r="F20" s="27">
        <f t="shared" si="8"/>
        <v>313.28710571305135</v>
      </c>
      <c r="G20" s="27" t="e">
        <f t="shared" si="8"/>
        <v>#DIV/0!</v>
      </c>
      <c r="H20" s="27">
        <f t="shared" si="8"/>
        <v>257.03346601467121</v>
      </c>
      <c r="I20" s="27" t="e">
        <f t="shared" si="8"/>
        <v>#DIV/0!</v>
      </c>
      <c r="J20" s="27">
        <f t="shared" si="8"/>
        <v>229.31004467948867</v>
      </c>
      <c r="K20" s="27" t="e">
        <f t="shared" si="8"/>
        <v>#DIV/0!</v>
      </c>
      <c r="L20" s="27">
        <f t="shared" si="8"/>
        <v>288.34363377117177</v>
      </c>
      <c r="M20" s="27" t="e">
        <f t="shared" si="8"/>
        <v>#DIV/0!</v>
      </c>
      <c r="N20" s="27">
        <f t="shared" si="8"/>
        <v>244.84591242929366</v>
      </c>
      <c r="O20" s="27" t="e">
        <f t="shared" si="8"/>
        <v>#DIV/0!</v>
      </c>
      <c r="P20" s="27">
        <f t="shared" si="8"/>
        <v>298.07705366942025</v>
      </c>
      <c r="Q20" s="27" t="e">
        <f t="shared" si="8"/>
        <v>#DIV/0!</v>
      </c>
      <c r="R20" s="27">
        <f t="shared" si="8"/>
        <v>230.55681939534335</v>
      </c>
      <c r="S20" s="27" t="e">
        <f t="shared" si="8"/>
        <v>#DIV/0!</v>
      </c>
      <c r="T20" s="27">
        <f t="shared" si="8"/>
        <v>222.64052990315031</v>
      </c>
      <c r="U20" s="27" t="e">
        <f t="shared" si="8"/>
        <v>#DIV/0!</v>
      </c>
      <c r="V20" s="27">
        <f t="shared" si="8"/>
        <v>222.64052990315031</v>
      </c>
      <c r="W20" s="21"/>
    </row>
    <row r="21" spans="1:31" ht="15.5" x14ac:dyDescent="0.35">
      <c r="A21" s="17"/>
      <c r="B21" s="17"/>
      <c r="C21" s="17"/>
      <c r="D21" s="18"/>
      <c r="E21" s="18"/>
      <c r="F21" s="18"/>
      <c r="G21" s="43"/>
      <c r="H21" s="18"/>
      <c r="I21" s="18"/>
      <c r="J21" s="18"/>
      <c r="K21" s="43"/>
      <c r="L21" s="18"/>
      <c r="M21" s="18"/>
      <c r="N21" s="18"/>
      <c r="O21" s="43"/>
      <c r="P21" s="18"/>
      <c r="Q21" s="18"/>
      <c r="R21" s="18"/>
      <c r="S21" s="21"/>
      <c r="T21" s="18"/>
      <c r="U21" s="18"/>
      <c r="V21" s="18"/>
      <c r="W21" s="21"/>
    </row>
    <row r="22" spans="1:31" ht="15.5" x14ac:dyDescent="0.35">
      <c r="A22" s="17"/>
      <c r="B22" s="19"/>
      <c r="C22" s="17"/>
      <c r="D22" s="118" t="s">
        <v>20</v>
      </c>
      <c r="E22" s="118"/>
      <c r="F22" s="118"/>
      <c r="G22" s="43"/>
      <c r="H22" s="118" t="s">
        <v>20</v>
      </c>
      <c r="I22" s="118"/>
      <c r="J22" s="118"/>
      <c r="K22" s="43"/>
      <c r="L22" s="118" t="s">
        <v>20</v>
      </c>
      <c r="M22" s="118"/>
      <c r="N22" s="118"/>
      <c r="O22" s="43"/>
      <c r="P22" s="118" t="s">
        <v>20</v>
      </c>
      <c r="Q22" s="118"/>
      <c r="R22" s="118"/>
      <c r="S22" s="21"/>
      <c r="T22" s="118" t="s">
        <v>20</v>
      </c>
      <c r="U22" s="118"/>
      <c r="V22" s="118"/>
      <c r="W22" s="21"/>
      <c r="Z22" s="118"/>
      <c r="AA22" s="118"/>
      <c r="AB22" s="118"/>
    </row>
    <row r="23" spans="1:31" ht="15.5" x14ac:dyDescent="0.35">
      <c r="A23" s="17"/>
      <c r="B23" s="20"/>
      <c r="C23" s="17"/>
      <c r="D23" s="118" t="s">
        <v>15</v>
      </c>
      <c r="E23" s="118"/>
      <c r="F23" s="118"/>
      <c r="G23" s="43"/>
      <c r="H23" s="118" t="s">
        <v>16</v>
      </c>
      <c r="I23" s="118"/>
      <c r="J23" s="118"/>
      <c r="K23" s="43"/>
      <c r="L23" s="118" t="s">
        <v>17</v>
      </c>
      <c r="M23" s="118"/>
      <c r="N23" s="118"/>
      <c r="O23" s="43"/>
      <c r="P23" s="118" t="s">
        <v>18</v>
      </c>
      <c r="Q23" s="118"/>
      <c r="R23" s="118"/>
      <c r="S23" s="21"/>
      <c r="T23" s="118" t="s">
        <v>43</v>
      </c>
      <c r="U23" s="118"/>
      <c r="V23" s="118"/>
      <c r="W23" s="21"/>
      <c r="Z23" s="35"/>
      <c r="AA23" s="35"/>
      <c r="AB23" s="35"/>
    </row>
    <row r="24" spans="1:31" ht="15.5" x14ac:dyDescent="0.35">
      <c r="A24" s="17"/>
      <c r="B24" s="17"/>
      <c r="C24" s="17"/>
      <c r="D24" s="35" t="s">
        <v>62</v>
      </c>
      <c r="E24" s="35"/>
      <c r="F24" s="40" t="s">
        <v>19</v>
      </c>
      <c r="G24" s="21"/>
      <c r="H24" s="35" t="s">
        <v>62</v>
      </c>
      <c r="I24" s="35"/>
      <c r="J24" s="40" t="s">
        <v>19</v>
      </c>
      <c r="K24" s="21"/>
      <c r="L24" s="35" t="s">
        <v>62</v>
      </c>
      <c r="M24" s="35"/>
      <c r="N24" s="40" t="s">
        <v>19</v>
      </c>
      <c r="O24" s="21"/>
      <c r="P24" s="35" t="s">
        <v>62</v>
      </c>
      <c r="Q24" s="35"/>
      <c r="R24" s="40" t="s">
        <v>19</v>
      </c>
      <c r="S24" s="21"/>
      <c r="T24" s="35" t="s">
        <v>62</v>
      </c>
      <c r="U24" s="35"/>
      <c r="V24" s="40" t="s">
        <v>19</v>
      </c>
      <c r="W24" s="21"/>
      <c r="Z24" s="24"/>
      <c r="AA24" s="24"/>
      <c r="AB24" s="24"/>
    </row>
    <row r="25" spans="1:31" ht="15.5" x14ac:dyDescent="0.35">
      <c r="A25" s="17"/>
      <c r="B25" s="17"/>
      <c r="C25" s="17"/>
      <c r="D25" s="18"/>
      <c r="E25" s="18"/>
      <c r="F25" s="18"/>
      <c r="G25" s="43"/>
      <c r="H25" s="18"/>
      <c r="I25" s="18"/>
      <c r="J25" s="18"/>
      <c r="K25" s="43"/>
      <c r="L25" s="18"/>
      <c r="M25" s="18"/>
      <c r="N25" s="18"/>
      <c r="O25" s="43"/>
      <c r="P25" s="18"/>
      <c r="Q25" s="18"/>
      <c r="R25" s="18"/>
      <c r="S25" s="21"/>
      <c r="T25" s="18"/>
      <c r="U25" s="18"/>
      <c r="V25" s="18"/>
      <c r="W25" s="21"/>
    </row>
    <row r="26" spans="1:31" ht="15.5" x14ac:dyDescent="0.35">
      <c r="A26" s="17"/>
      <c r="B26" s="28">
        <v>1</v>
      </c>
      <c r="C26" s="17"/>
      <c r="D26" s="35">
        <v>436</v>
      </c>
      <c r="E26" s="35"/>
      <c r="F26" s="35">
        <f>(AVERAGE(D26:E26)-'Salivary Nitrite'!F26)</f>
        <v>115</v>
      </c>
      <c r="G26" s="43"/>
      <c r="H26" s="35">
        <v>14988</v>
      </c>
      <c r="I26" s="35"/>
      <c r="J26" s="35">
        <f>(AVERAGE(H26:I26)-'Salivary Nitrite'!J26)</f>
        <v>11856</v>
      </c>
      <c r="K26" s="43"/>
      <c r="L26" s="35">
        <v>11800</v>
      </c>
      <c r="M26" s="35"/>
      <c r="N26" s="35">
        <f>(AVERAGE(L26:M26)-'Salivary Nitrite'!N26)</f>
        <v>9047</v>
      </c>
      <c r="O26" s="43"/>
      <c r="P26" s="35">
        <v>9930</v>
      </c>
      <c r="Q26" s="35"/>
      <c r="R26" s="35">
        <f>(AVERAGE(P26:Q26)-'Salivary Nitrite'!R26)</f>
        <v>7212</v>
      </c>
      <c r="S26" s="21"/>
      <c r="T26" s="35">
        <f>AVERAGE(H26,L26,P26)</f>
        <v>12239.333333333334</v>
      </c>
      <c r="U26" s="35"/>
      <c r="V26" s="35">
        <f>AVERAGE(T26:U26)</f>
        <v>12239.333333333334</v>
      </c>
      <c r="W26" s="21"/>
      <c r="X26" s="35"/>
    </row>
    <row r="27" spans="1:31" ht="15.5" x14ac:dyDescent="0.35">
      <c r="A27" s="17"/>
      <c r="B27" s="28">
        <v>2</v>
      </c>
      <c r="C27" s="17"/>
      <c r="D27" s="35">
        <v>642</v>
      </c>
      <c r="E27" s="35"/>
      <c r="F27" s="35">
        <f>(AVERAGE(D27:E27)-'Salivary Nitrite'!F27)</f>
        <v>417.5</v>
      </c>
      <c r="G27" s="43"/>
      <c r="H27" s="35">
        <v>8398</v>
      </c>
      <c r="I27" s="35"/>
      <c r="J27" s="35">
        <f>(AVERAGE(H27:I27)-'Salivary Nitrite'!J27)</f>
        <v>6807</v>
      </c>
      <c r="K27" s="43"/>
      <c r="L27" s="35">
        <v>9558</v>
      </c>
      <c r="M27" s="35"/>
      <c r="N27" s="35">
        <f>(AVERAGE(L27:M27)-'Salivary Nitrite'!N27)</f>
        <v>7008</v>
      </c>
      <c r="O27" s="43"/>
      <c r="P27" s="35">
        <v>13298</v>
      </c>
      <c r="Q27" s="35"/>
      <c r="R27" s="35">
        <f>(AVERAGE(P27:Q27)-'Salivary Nitrite'!R27)</f>
        <v>10837</v>
      </c>
      <c r="S27" s="21"/>
      <c r="T27" s="35">
        <f t="shared" ref="T27:T37" si="9">AVERAGE(H27,L27,P27)</f>
        <v>10418</v>
      </c>
      <c r="U27" s="35"/>
      <c r="V27" s="35">
        <f t="shared" ref="V27:V30" si="10">AVERAGE(T27:U27)</f>
        <v>10418</v>
      </c>
      <c r="W27" s="21"/>
      <c r="X27" s="35"/>
    </row>
    <row r="28" spans="1:31" ht="15.5" x14ac:dyDescent="0.35">
      <c r="A28" s="17"/>
      <c r="B28" s="28">
        <v>3</v>
      </c>
      <c r="C28" s="17"/>
      <c r="D28" s="35">
        <v>860</v>
      </c>
      <c r="E28" s="35"/>
      <c r="F28" s="35">
        <f>(AVERAGE(D28:E28)-'Salivary Nitrite'!F28)</f>
        <v>741</v>
      </c>
      <c r="G28" s="43"/>
      <c r="H28" s="35">
        <v>13650</v>
      </c>
      <c r="I28" s="35"/>
      <c r="J28" s="35">
        <f>(AVERAGE(H28:I28)-'Salivary Nitrite'!J28)</f>
        <v>13194</v>
      </c>
      <c r="K28" s="43"/>
      <c r="L28" s="35">
        <v>15590</v>
      </c>
      <c r="M28" s="35"/>
      <c r="N28" s="35">
        <f>(AVERAGE(L28:M28)-'Salivary Nitrite'!N28)</f>
        <v>15201</v>
      </c>
      <c r="O28" s="43"/>
      <c r="P28" s="35">
        <v>13205</v>
      </c>
      <c r="Q28" s="35"/>
      <c r="R28" s="35">
        <f>(AVERAGE(P28:Q28)-'Salivary Nitrite'!R28)</f>
        <v>12666</v>
      </c>
      <c r="S28" s="21"/>
      <c r="T28" s="35">
        <f t="shared" si="9"/>
        <v>14148.333333333334</v>
      </c>
      <c r="U28" s="35"/>
      <c r="V28" s="35">
        <f t="shared" si="10"/>
        <v>14148.333333333334</v>
      </c>
      <c r="W28" s="21"/>
      <c r="X28" s="35"/>
      <c r="AE28" s="29"/>
    </row>
    <row r="29" spans="1:31" ht="15.5" x14ac:dyDescent="0.35">
      <c r="A29" s="17"/>
      <c r="B29" s="28">
        <v>4</v>
      </c>
      <c r="C29" s="17"/>
      <c r="D29" s="35">
        <v>456</v>
      </c>
      <c r="E29" s="35"/>
      <c r="F29" s="35">
        <f>(AVERAGE(D29:E29)-'Salivary Nitrite'!F29)</f>
        <v>223</v>
      </c>
      <c r="G29" s="43"/>
      <c r="H29" s="35">
        <v>13280</v>
      </c>
      <c r="I29" s="35"/>
      <c r="J29" s="35">
        <f>(AVERAGE(H29:I29)-'Salivary Nitrite'!J29)</f>
        <v>11991</v>
      </c>
      <c r="K29" s="43"/>
      <c r="L29" s="35">
        <v>16750</v>
      </c>
      <c r="M29" s="35"/>
      <c r="N29" s="35">
        <f>(AVERAGE(L29:M29)-'Salivary Nitrite'!N29)</f>
        <v>15337</v>
      </c>
      <c r="O29" s="43"/>
      <c r="P29" s="35">
        <v>16520</v>
      </c>
      <c r="Q29" s="35"/>
      <c r="R29" s="35">
        <f>(AVERAGE(P29:Q29)-'Salivary Nitrite'!R29)</f>
        <v>15600</v>
      </c>
      <c r="S29" s="21"/>
      <c r="T29" s="35">
        <f t="shared" si="9"/>
        <v>15516.666666666666</v>
      </c>
      <c r="U29" s="35"/>
      <c r="V29" s="35">
        <f t="shared" si="10"/>
        <v>15516.666666666666</v>
      </c>
      <c r="W29" s="21"/>
      <c r="X29" s="35"/>
      <c r="AE29" s="83"/>
    </row>
    <row r="30" spans="1:31" ht="15.5" x14ac:dyDescent="0.35">
      <c r="A30" s="17"/>
      <c r="B30" s="28">
        <v>5</v>
      </c>
      <c r="C30" s="17"/>
      <c r="D30" s="35">
        <v>730</v>
      </c>
      <c r="E30" s="35"/>
      <c r="F30" s="35">
        <f>(AVERAGE(D30:E30)-'Salivary Nitrite'!F30)</f>
        <v>488</v>
      </c>
      <c r="G30" s="43"/>
      <c r="H30" s="35">
        <v>10063</v>
      </c>
      <c r="I30" s="35"/>
      <c r="J30" s="35">
        <f>(AVERAGE(H30:I30)-'Salivary Nitrite'!J30)</f>
        <v>9025</v>
      </c>
      <c r="K30" s="43"/>
      <c r="L30" s="35">
        <v>11750</v>
      </c>
      <c r="M30" s="35"/>
      <c r="N30" s="35">
        <f>(AVERAGE(L30:M30)-'Salivary Nitrite'!N30)</f>
        <v>10675</v>
      </c>
      <c r="O30" s="43"/>
      <c r="P30" s="35">
        <v>20245</v>
      </c>
      <c r="Q30" s="35"/>
      <c r="R30" s="35">
        <f>(AVERAGE(P30:Q30)-'Salivary Nitrite'!R30)</f>
        <v>18308</v>
      </c>
      <c r="S30" s="21"/>
      <c r="T30" s="35">
        <f t="shared" si="9"/>
        <v>14019.333333333334</v>
      </c>
      <c r="U30" s="35"/>
      <c r="V30" s="35">
        <f t="shared" si="10"/>
        <v>14019.333333333334</v>
      </c>
      <c r="W30" s="21"/>
      <c r="X30" s="35"/>
    </row>
    <row r="31" spans="1:31" ht="15.5" x14ac:dyDescent="0.35">
      <c r="A31" s="17"/>
      <c r="B31" s="28">
        <v>7</v>
      </c>
      <c r="C31" s="17"/>
      <c r="D31" s="35">
        <v>467.49999999999989</v>
      </c>
      <c r="E31" s="35"/>
      <c r="F31" s="35">
        <f>D31</f>
        <v>467.49999999999989</v>
      </c>
      <c r="G31" s="43"/>
      <c r="H31" s="35">
        <v>6336.9999999999991</v>
      </c>
      <c r="I31" s="35"/>
      <c r="J31" s="35">
        <f>H31</f>
        <v>6336.9999999999991</v>
      </c>
      <c r="K31" s="43"/>
      <c r="L31" s="35">
        <v>5940.5</v>
      </c>
      <c r="M31" s="35"/>
      <c r="N31" s="35">
        <f>L31</f>
        <v>5940.5</v>
      </c>
      <c r="O31" s="43"/>
      <c r="P31" s="35">
        <v>6947.5</v>
      </c>
      <c r="Q31" s="35"/>
      <c r="R31" s="35">
        <f>P31</f>
        <v>6947.5</v>
      </c>
      <c r="S31" s="21"/>
      <c r="T31" s="35">
        <f t="shared" si="9"/>
        <v>6408.333333333333</v>
      </c>
      <c r="U31" s="35"/>
      <c r="V31" s="35">
        <f t="shared" ref="V31:V37" si="11">AVERAGE(T31:U31)</f>
        <v>6408.333333333333</v>
      </c>
      <c r="W31" s="21"/>
      <c r="X31" s="35"/>
    </row>
    <row r="32" spans="1:31" ht="15.5" x14ac:dyDescent="0.35">
      <c r="A32" s="17"/>
      <c r="B32" s="28">
        <v>8</v>
      </c>
      <c r="C32" s="17"/>
      <c r="D32" s="35">
        <v>499</v>
      </c>
      <c r="E32" s="35"/>
      <c r="F32" s="35">
        <f>D32</f>
        <v>499</v>
      </c>
      <c r="G32" s="43"/>
      <c r="H32" s="35">
        <v>10224.666666666666</v>
      </c>
      <c r="I32" s="35"/>
      <c r="J32" s="35">
        <f>H32</f>
        <v>10224.666666666666</v>
      </c>
      <c r="K32" s="43"/>
      <c r="L32" s="35">
        <v>9278</v>
      </c>
      <c r="M32" s="35"/>
      <c r="N32" s="35">
        <f>L32</f>
        <v>9278</v>
      </c>
      <c r="O32" s="43"/>
      <c r="P32" s="35">
        <v>8907.3333333333339</v>
      </c>
      <c r="Q32" s="35"/>
      <c r="R32" s="35">
        <f>P32</f>
        <v>8907.3333333333339</v>
      </c>
      <c r="S32" s="21"/>
      <c r="T32" s="35">
        <f t="shared" si="9"/>
        <v>9470</v>
      </c>
      <c r="U32" s="35"/>
      <c r="V32" s="35">
        <f t="shared" si="11"/>
        <v>9470</v>
      </c>
      <c r="W32" s="21"/>
      <c r="X32" s="35"/>
    </row>
    <row r="33" spans="1:28" ht="15.5" x14ac:dyDescent="0.35">
      <c r="A33" s="17"/>
      <c r="B33" s="28">
        <v>9</v>
      </c>
      <c r="C33" s="17"/>
      <c r="D33" s="35">
        <v>447.5</v>
      </c>
      <c r="E33" s="35"/>
      <c r="F33" s="35">
        <f t="shared" ref="F33:F37" si="12">D33</f>
        <v>447.5</v>
      </c>
      <c r="G33" s="43"/>
      <c r="H33" s="35">
        <v>8635</v>
      </c>
      <c r="I33" s="35"/>
      <c r="J33" s="35">
        <f t="shared" ref="J33:J37" si="13">H33</f>
        <v>8635</v>
      </c>
      <c r="K33" s="43"/>
      <c r="L33" s="35">
        <v>8294</v>
      </c>
      <c r="M33" s="35"/>
      <c r="N33" s="35">
        <f t="shared" ref="N33:N37" si="14">L33</f>
        <v>8294</v>
      </c>
      <c r="O33" s="43"/>
      <c r="P33" s="35">
        <v>9003</v>
      </c>
      <c r="Q33" s="35"/>
      <c r="R33" s="35">
        <f t="shared" ref="R33:R37" si="15">P33</f>
        <v>9003</v>
      </c>
      <c r="S33" s="21"/>
      <c r="T33" s="35">
        <f t="shared" si="9"/>
        <v>8644</v>
      </c>
      <c r="U33" s="35"/>
      <c r="V33" s="35">
        <f t="shared" si="11"/>
        <v>8644</v>
      </c>
      <c r="W33" s="21"/>
      <c r="X33" s="35"/>
    </row>
    <row r="34" spans="1:28" ht="15.5" x14ac:dyDescent="0.35">
      <c r="A34" s="17"/>
      <c r="B34" s="28">
        <v>11</v>
      </c>
      <c r="C34" s="17"/>
      <c r="D34" s="35">
        <v>114.99999999999999</v>
      </c>
      <c r="E34" s="35"/>
      <c r="F34" s="35">
        <f t="shared" si="12"/>
        <v>114.99999999999999</v>
      </c>
      <c r="G34" s="43"/>
      <c r="H34" s="35">
        <v>3317.5</v>
      </c>
      <c r="I34" s="35"/>
      <c r="J34" s="35">
        <f t="shared" si="13"/>
        <v>3317.5</v>
      </c>
      <c r="K34" s="43"/>
      <c r="L34" s="35">
        <v>4657.5</v>
      </c>
      <c r="M34" s="35"/>
      <c r="N34" s="35">
        <f t="shared" si="14"/>
        <v>4657.5</v>
      </c>
      <c r="O34" s="43"/>
      <c r="P34" s="35">
        <v>3193.5000000000005</v>
      </c>
      <c r="Q34" s="35"/>
      <c r="R34" s="35">
        <f t="shared" si="15"/>
        <v>3193.5000000000005</v>
      </c>
      <c r="S34" s="21"/>
      <c r="T34" s="35">
        <f t="shared" si="9"/>
        <v>3722.8333333333335</v>
      </c>
      <c r="U34" s="35"/>
      <c r="V34" s="35">
        <f t="shared" si="11"/>
        <v>3722.8333333333335</v>
      </c>
      <c r="W34" s="21"/>
      <c r="X34" s="35"/>
    </row>
    <row r="35" spans="1:28" ht="15.5" x14ac:dyDescent="0.35">
      <c r="A35" s="17"/>
      <c r="B35" s="28">
        <v>12</v>
      </c>
      <c r="C35" s="17"/>
      <c r="D35" s="35">
        <v>333.50000000000006</v>
      </c>
      <c r="E35" s="35"/>
      <c r="F35" s="35">
        <f t="shared" si="12"/>
        <v>333.50000000000006</v>
      </c>
      <c r="G35" s="43"/>
      <c r="H35" s="35">
        <v>6112.5</v>
      </c>
      <c r="I35" s="35"/>
      <c r="J35" s="35">
        <f t="shared" si="13"/>
        <v>6112.5</v>
      </c>
      <c r="K35" s="43"/>
      <c r="L35" s="35">
        <v>5959</v>
      </c>
      <c r="M35" s="35"/>
      <c r="N35" s="35">
        <f t="shared" si="14"/>
        <v>5959</v>
      </c>
      <c r="O35" s="43"/>
      <c r="P35" s="35">
        <v>4971.0000000000009</v>
      </c>
      <c r="Q35" s="35"/>
      <c r="R35" s="35">
        <f t="shared" si="15"/>
        <v>4971.0000000000009</v>
      </c>
      <c r="S35" s="21"/>
      <c r="T35" s="35">
        <f t="shared" si="9"/>
        <v>5680.833333333333</v>
      </c>
      <c r="U35" s="35"/>
      <c r="V35" s="35">
        <f t="shared" si="11"/>
        <v>5680.833333333333</v>
      </c>
      <c r="W35" s="21"/>
      <c r="X35" s="35"/>
    </row>
    <row r="36" spans="1:28" ht="15.5" x14ac:dyDescent="0.35">
      <c r="A36" s="17"/>
      <c r="B36" s="28">
        <v>13</v>
      </c>
      <c r="C36" s="17"/>
      <c r="D36" s="35">
        <v>13</v>
      </c>
      <c r="E36" s="35"/>
      <c r="F36" s="35">
        <f t="shared" si="12"/>
        <v>13</v>
      </c>
      <c r="G36" s="43"/>
      <c r="H36" s="35">
        <v>9352.9999999999982</v>
      </c>
      <c r="I36" s="35"/>
      <c r="J36" s="35">
        <f t="shared" si="13"/>
        <v>9352.9999999999982</v>
      </c>
      <c r="K36" s="43"/>
      <c r="L36" s="35">
        <v>8223</v>
      </c>
      <c r="M36" s="35"/>
      <c r="N36" s="35">
        <f t="shared" si="14"/>
        <v>8223</v>
      </c>
      <c r="O36" s="43"/>
      <c r="P36" s="35">
        <v>7409</v>
      </c>
      <c r="Q36" s="35"/>
      <c r="R36" s="35">
        <f t="shared" si="15"/>
        <v>7409</v>
      </c>
      <c r="S36" s="21"/>
      <c r="T36" s="35">
        <f t="shared" si="9"/>
        <v>8328.3333333333339</v>
      </c>
      <c r="U36" s="35"/>
      <c r="V36" s="35">
        <f t="shared" si="11"/>
        <v>8328.3333333333339</v>
      </c>
      <c r="W36" s="21"/>
      <c r="X36" s="35"/>
    </row>
    <row r="37" spans="1:28" ht="15.5" x14ac:dyDescent="0.35">
      <c r="A37" s="17"/>
      <c r="B37" s="28">
        <v>14</v>
      </c>
      <c r="C37" s="17"/>
      <c r="D37" s="35">
        <v>448</v>
      </c>
      <c r="E37" s="35"/>
      <c r="F37" s="35">
        <f t="shared" si="12"/>
        <v>448</v>
      </c>
      <c r="G37" s="43"/>
      <c r="H37" s="35">
        <v>4346</v>
      </c>
      <c r="I37" s="35"/>
      <c r="J37" s="35">
        <f t="shared" si="13"/>
        <v>4346</v>
      </c>
      <c r="K37" s="43"/>
      <c r="L37" s="35">
        <v>9540</v>
      </c>
      <c r="M37" s="35"/>
      <c r="N37" s="35">
        <f t="shared" si="14"/>
        <v>9540</v>
      </c>
      <c r="O37" s="43"/>
      <c r="P37" s="35">
        <v>8458</v>
      </c>
      <c r="Q37" s="35"/>
      <c r="R37" s="35">
        <f t="shared" si="15"/>
        <v>8458</v>
      </c>
      <c r="S37" s="21"/>
      <c r="T37" s="35">
        <f t="shared" si="9"/>
        <v>7448</v>
      </c>
      <c r="U37" s="35"/>
      <c r="V37" s="35">
        <f t="shared" si="11"/>
        <v>7448</v>
      </c>
      <c r="W37" s="21"/>
      <c r="X37" s="35"/>
    </row>
    <row r="38" spans="1:28" ht="15.5" x14ac:dyDescent="0.35">
      <c r="A38" s="17"/>
      <c r="B38" s="17"/>
      <c r="C38" s="17"/>
      <c r="D38" s="25"/>
      <c r="E38" s="25"/>
      <c r="F38" s="25"/>
      <c r="G38" s="43"/>
      <c r="H38" s="25"/>
      <c r="I38" s="25"/>
      <c r="J38" s="25"/>
      <c r="K38" s="43"/>
      <c r="L38" s="25"/>
      <c r="M38" s="25"/>
      <c r="N38" s="25"/>
      <c r="O38" s="43"/>
      <c r="P38" s="25"/>
      <c r="Q38" s="25"/>
      <c r="R38" s="25"/>
      <c r="S38" s="21"/>
      <c r="T38" s="25"/>
      <c r="U38" s="25"/>
      <c r="V38" s="25"/>
      <c r="W38" s="21"/>
    </row>
    <row r="39" spans="1:28" ht="15.5" x14ac:dyDescent="0.35">
      <c r="A39" s="17"/>
      <c r="B39" s="22"/>
      <c r="C39" s="18" t="e">
        <f>AVERAGE(C26:C30)</f>
        <v>#DIV/0!</v>
      </c>
      <c r="D39" s="27">
        <f>AVERAGE(D26:D37)</f>
        <v>453.95833333333331</v>
      </c>
      <c r="E39" s="27" t="e">
        <f t="shared" ref="E39" si="16">AVERAGE(E26:E37)</f>
        <v>#DIV/0!</v>
      </c>
      <c r="F39" s="27">
        <f>AVERAGE(F26:F37)</f>
        <v>359</v>
      </c>
      <c r="G39" s="43"/>
      <c r="H39" s="27">
        <f>AVERAGE(H26:H30)</f>
        <v>12075.8</v>
      </c>
      <c r="I39" s="27" t="e">
        <f>AVERAGE(I26:I30)</f>
        <v>#DIV/0!</v>
      </c>
      <c r="J39" s="27">
        <f>AVERAGE(J26:J37)</f>
        <v>8433.2222222222226</v>
      </c>
      <c r="K39" s="43"/>
      <c r="L39" s="27">
        <f>AVERAGE(L26:L30)</f>
        <v>13089.6</v>
      </c>
      <c r="M39" s="27" t="e">
        <f>AVERAGE(M26:M30)</f>
        <v>#DIV/0!</v>
      </c>
      <c r="N39" s="27">
        <f>AVERAGE(N26:N37)</f>
        <v>9096.6666666666661</v>
      </c>
      <c r="O39" s="43"/>
      <c r="P39" s="27">
        <f>AVERAGE(P26:P30)</f>
        <v>14639.6</v>
      </c>
      <c r="Q39" s="27" t="e">
        <f>AVERAGE(Q26:Q30)</f>
        <v>#DIV/0!</v>
      </c>
      <c r="R39" s="27">
        <f>AVERAGE(R26:R37)</f>
        <v>9459.3611111111113</v>
      </c>
      <c r="S39" s="21"/>
      <c r="T39" s="27">
        <f>AVERAGE(T26:T30)</f>
        <v>13268.333333333334</v>
      </c>
      <c r="U39" s="27" t="e">
        <f>AVERAGE(U26:U30)</f>
        <v>#DIV/0!</v>
      </c>
      <c r="V39" s="27">
        <f>AVERAGE(V26:V37)</f>
        <v>9670.3333333333321</v>
      </c>
      <c r="W39" s="21"/>
      <c r="Z39" s="114"/>
      <c r="AA39" s="114"/>
      <c r="AB39" s="114"/>
    </row>
    <row r="40" spans="1:28" ht="15.5" x14ac:dyDescent="0.35">
      <c r="A40" s="18"/>
      <c r="B40" s="23"/>
      <c r="C40" s="18" t="e">
        <f>STDEV(C26:C30)</f>
        <v>#DIV/0!</v>
      </c>
      <c r="D40" s="27">
        <f>STDEV(D26:D37)</f>
        <v>234.11180879048263</v>
      </c>
      <c r="E40" s="27" t="e">
        <f t="shared" ref="E40:V40" si="17">STDEV(E26:E37)</f>
        <v>#DIV/0!</v>
      </c>
      <c r="F40" s="27">
        <f t="shared" si="17"/>
        <v>206.93587061081155</v>
      </c>
      <c r="G40" s="27" t="e">
        <f t="shared" si="17"/>
        <v>#DIV/0!</v>
      </c>
      <c r="H40" s="27">
        <f t="shared" si="17"/>
        <v>3672.8169440789984</v>
      </c>
      <c r="I40" s="27" t="e">
        <f t="shared" si="17"/>
        <v>#DIV/0!</v>
      </c>
      <c r="J40" s="27">
        <f t="shared" si="17"/>
        <v>3115.7207301602234</v>
      </c>
      <c r="K40" s="27" t="e">
        <f t="shared" si="17"/>
        <v>#DIV/0!</v>
      </c>
      <c r="L40" s="27">
        <f t="shared" si="17"/>
        <v>3703.4554769427127</v>
      </c>
      <c r="M40" s="27" t="e">
        <f t="shared" si="17"/>
        <v>#DIV/0!</v>
      </c>
      <c r="N40" s="27">
        <f t="shared" si="17"/>
        <v>3360.3342794574719</v>
      </c>
      <c r="O40" s="27" t="e">
        <f t="shared" si="17"/>
        <v>#DIV/0!</v>
      </c>
      <c r="P40" s="27">
        <f t="shared" si="17"/>
        <v>4866.1828227379392</v>
      </c>
      <c r="Q40" s="27" t="e">
        <f t="shared" si="17"/>
        <v>#DIV/0!</v>
      </c>
      <c r="R40" s="27">
        <f t="shared" si="17"/>
        <v>4313.5353781734784</v>
      </c>
      <c r="S40" s="27" t="e">
        <f t="shared" si="17"/>
        <v>#DIV/0!</v>
      </c>
      <c r="T40" s="27">
        <f t="shared" si="17"/>
        <v>3693.5742530273169</v>
      </c>
      <c r="U40" s="27" t="e">
        <f t="shared" si="17"/>
        <v>#DIV/0!</v>
      </c>
      <c r="V40" s="27">
        <f t="shared" si="17"/>
        <v>3693.5742530273169</v>
      </c>
      <c r="W40" s="21"/>
    </row>
    <row r="41" spans="1:28" ht="15.5" x14ac:dyDescent="0.35">
      <c r="A41" s="17"/>
      <c r="B41" s="17"/>
      <c r="C41" s="17"/>
      <c r="D41" s="18"/>
      <c r="E41" s="18"/>
      <c r="F41" s="18"/>
      <c r="G41" s="43"/>
      <c r="H41" s="18"/>
      <c r="I41" s="18"/>
      <c r="J41" s="18"/>
      <c r="K41" s="43"/>
      <c r="L41" s="18"/>
      <c r="M41" s="18"/>
      <c r="N41" s="18"/>
      <c r="O41" s="43"/>
      <c r="P41" s="18"/>
      <c r="Q41" s="18"/>
      <c r="R41" s="18"/>
      <c r="S41" s="21"/>
      <c r="T41" s="18"/>
      <c r="U41" s="18"/>
      <c r="V41" s="18"/>
      <c r="W41" s="21"/>
    </row>
    <row r="42" spans="1:28" ht="15.5" x14ac:dyDescent="0.35">
      <c r="A42" s="17"/>
      <c r="B42" s="19"/>
      <c r="C42" s="17"/>
      <c r="D42" s="118" t="s">
        <v>21</v>
      </c>
      <c r="E42" s="118"/>
      <c r="F42" s="118"/>
      <c r="G42" s="43"/>
      <c r="H42" s="118" t="s">
        <v>21</v>
      </c>
      <c r="I42" s="118"/>
      <c r="J42" s="118"/>
      <c r="K42" s="43"/>
      <c r="L42" s="118" t="s">
        <v>21</v>
      </c>
      <c r="M42" s="118"/>
      <c r="N42" s="118"/>
      <c r="O42" s="43"/>
      <c r="P42" s="118" t="s">
        <v>21</v>
      </c>
      <c r="Q42" s="118"/>
      <c r="R42" s="118"/>
      <c r="S42" s="21"/>
      <c r="T42" s="118" t="s">
        <v>21</v>
      </c>
      <c r="U42" s="118"/>
      <c r="V42" s="118"/>
      <c r="W42" s="21"/>
      <c r="Z42" s="118"/>
      <c r="AA42" s="118"/>
      <c r="AB42" s="118"/>
    </row>
    <row r="43" spans="1:28" ht="15.5" x14ac:dyDescent="0.35">
      <c r="A43" s="17"/>
      <c r="B43" s="20"/>
      <c r="C43" s="17"/>
      <c r="D43" s="118" t="s">
        <v>15</v>
      </c>
      <c r="E43" s="118"/>
      <c r="F43" s="118"/>
      <c r="G43" s="43"/>
      <c r="H43" s="118" t="s">
        <v>16</v>
      </c>
      <c r="I43" s="118"/>
      <c r="J43" s="118"/>
      <c r="K43" s="43"/>
      <c r="L43" s="118" t="s">
        <v>17</v>
      </c>
      <c r="M43" s="118"/>
      <c r="N43" s="118"/>
      <c r="O43" s="43"/>
      <c r="P43" s="118" t="s">
        <v>18</v>
      </c>
      <c r="Q43" s="118"/>
      <c r="R43" s="118"/>
      <c r="S43" s="21"/>
      <c r="T43" s="118" t="s">
        <v>43</v>
      </c>
      <c r="U43" s="118"/>
      <c r="V43" s="118"/>
      <c r="W43" s="21"/>
      <c r="Z43" s="35"/>
      <c r="AA43" s="35"/>
      <c r="AB43" s="35"/>
    </row>
    <row r="44" spans="1:28" ht="15.5" x14ac:dyDescent="0.35">
      <c r="A44" s="17"/>
      <c r="B44" s="17"/>
      <c r="C44" s="17"/>
      <c r="D44" s="35" t="s">
        <v>62</v>
      </c>
      <c r="E44" s="35"/>
      <c r="F44" s="40" t="s">
        <v>19</v>
      </c>
      <c r="G44" s="21"/>
      <c r="H44" s="35" t="s">
        <v>62</v>
      </c>
      <c r="I44" s="35"/>
      <c r="J44" s="40" t="s">
        <v>19</v>
      </c>
      <c r="K44" s="21"/>
      <c r="L44" s="35" t="s">
        <v>62</v>
      </c>
      <c r="M44" s="35"/>
      <c r="N44" s="40" t="s">
        <v>19</v>
      </c>
      <c r="O44" s="21"/>
      <c r="P44" s="35" t="s">
        <v>62</v>
      </c>
      <c r="Q44" s="35"/>
      <c r="R44" s="40" t="s">
        <v>19</v>
      </c>
      <c r="S44" s="21"/>
      <c r="T44" s="35" t="s">
        <v>62</v>
      </c>
      <c r="U44" s="35"/>
      <c r="V44" s="40" t="s">
        <v>19</v>
      </c>
      <c r="W44" s="21"/>
      <c r="Z44" s="24"/>
      <c r="AA44" s="24"/>
      <c r="AB44" s="24"/>
    </row>
    <row r="45" spans="1:28" ht="15.5" x14ac:dyDescent="0.35">
      <c r="A45" s="17"/>
      <c r="B45" s="17"/>
      <c r="C45" s="17"/>
      <c r="D45" s="18"/>
      <c r="E45" s="18"/>
      <c r="F45" s="18"/>
      <c r="G45" s="43"/>
      <c r="H45" s="18"/>
      <c r="I45" s="18"/>
      <c r="J45" s="18"/>
      <c r="K45" s="43"/>
      <c r="L45" s="18"/>
      <c r="M45" s="18"/>
      <c r="N45" s="18"/>
      <c r="O45" s="43"/>
      <c r="P45" s="18"/>
      <c r="Q45" s="18"/>
      <c r="R45" s="18"/>
      <c r="S45" s="21"/>
      <c r="T45" s="18"/>
      <c r="U45" s="18"/>
      <c r="V45" s="18"/>
      <c r="W45" s="21"/>
    </row>
    <row r="46" spans="1:28" ht="15.5" x14ac:dyDescent="0.35">
      <c r="A46" s="17"/>
      <c r="B46" s="28">
        <v>1</v>
      </c>
      <c r="C46" s="17"/>
      <c r="D46" s="35">
        <v>690</v>
      </c>
      <c r="E46" s="35"/>
      <c r="F46" s="35">
        <f>(AVERAGE(D46:E46)-'Salivary Nitrite'!F46)</f>
        <v>472</v>
      </c>
      <c r="G46" s="43"/>
      <c r="H46" s="35">
        <v>192</v>
      </c>
      <c r="I46" s="35"/>
      <c r="J46" s="35">
        <f>(AVERAGE(H46:I46)-'Salivary Nitrite'!J46)</f>
        <v>102</v>
      </c>
      <c r="K46" s="43"/>
      <c r="L46" s="35">
        <v>118</v>
      </c>
      <c r="M46" s="35"/>
      <c r="N46" s="35">
        <f>(AVERAGE(L46:M46)-'Salivary Nitrite'!N46)</f>
        <v>50</v>
      </c>
      <c r="O46" s="43"/>
      <c r="P46" s="35">
        <v>44</v>
      </c>
      <c r="Q46" s="35"/>
      <c r="R46" s="35">
        <f>(AVERAGE(P46:Q46)-'Salivary Nitrite'!R46)</f>
        <v>34.5</v>
      </c>
      <c r="S46" s="21"/>
      <c r="T46" s="35">
        <f>AVERAGE(J46,N46,R46)</f>
        <v>62.166666666666664</v>
      </c>
      <c r="U46" s="35"/>
      <c r="V46" s="35">
        <f>AVERAGE(T46:U46)</f>
        <v>62.166666666666664</v>
      </c>
      <c r="W46" s="21"/>
      <c r="X46" s="35"/>
    </row>
    <row r="47" spans="1:28" ht="15.5" x14ac:dyDescent="0.35">
      <c r="A47" s="17"/>
      <c r="B47" s="28">
        <v>2</v>
      </c>
      <c r="C47" s="17"/>
      <c r="D47" s="35">
        <v>510</v>
      </c>
      <c r="E47" s="35"/>
      <c r="F47" s="35">
        <f>(AVERAGE(D47:E47)-'Salivary Nitrite'!F47)</f>
        <v>404</v>
      </c>
      <c r="G47" s="43"/>
      <c r="H47" s="35">
        <v>264</v>
      </c>
      <c r="I47" s="35"/>
      <c r="J47" s="35">
        <f>(AVERAGE(H47:I47)-'Salivary Nitrite'!J47)</f>
        <v>234</v>
      </c>
      <c r="K47" s="43"/>
      <c r="L47" s="35">
        <v>288</v>
      </c>
      <c r="M47" s="35"/>
      <c r="N47" s="35">
        <f>(AVERAGE(L47:M47)-'Salivary Nitrite'!N47)</f>
        <v>247</v>
      </c>
      <c r="O47" s="43"/>
      <c r="P47" s="35">
        <v>320</v>
      </c>
      <c r="Q47" s="35"/>
      <c r="R47" s="35">
        <f>(AVERAGE(P47:Q47)-'Salivary Nitrite'!R47)</f>
        <v>261</v>
      </c>
      <c r="S47" s="21"/>
      <c r="T47" s="35">
        <f t="shared" ref="T47:T57" si="18">AVERAGE(J47,N47,R47)</f>
        <v>247.33333333333334</v>
      </c>
      <c r="U47" s="35"/>
      <c r="V47" s="35">
        <f t="shared" ref="V47:V50" si="19">AVERAGE(T47:U47)</f>
        <v>247.33333333333334</v>
      </c>
      <c r="W47" s="21"/>
      <c r="X47" s="35"/>
    </row>
    <row r="48" spans="1:28" ht="15.5" x14ac:dyDescent="0.35">
      <c r="A48" s="17"/>
      <c r="B48" s="28">
        <v>3</v>
      </c>
      <c r="C48" s="17"/>
      <c r="D48" s="35">
        <v>768</v>
      </c>
      <c r="E48" s="35"/>
      <c r="F48" s="35">
        <f>(AVERAGE(D48:E48)-'Salivary Nitrite'!F48)</f>
        <v>695</v>
      </c>
      <c r="G48" s="43"/>
      <c r="H48" s="35">
        <v>572</v>
      </c>
      <c r="I48" s="35"/>
      <c r="J48" s="35">
        <f>(AVERAGE(H48:I48)-'Salivary Nitrite'!J48)</f>
        <v>506</v>
      </c>
      <c r="K48" s="43"/>
      <c r="L48" s="35">
        <v>384</v>
      </c>
      <c r="M48" s="35"/>
      <c r="N48" s="35">
        <f>(AVERAGE(L48:M48)-'Salivary Nitrite'!N48)</f>
        <v>343</v>
      </c>
      <c r="O48" s="43"/>
      <c r="P48" s="35">
        <v>392</v>
      </c>
      <c r="Q48" s="35"/>
      <c r="R48" s="35">
        <f>(AVERAGE(P48:Q48)-'Salivary Nitrite'!R48)</f>
        <v>343</v>
      </c>
      <c r="S48" s="21"/>
      <c r="T48" s="35">
        <f t="shared" si="18"/>
        <v>397.33333333333331</v>
      </c>
      <c r="U48" s="35"/>
      <c r="V48" s="35">
        <f t="shared" si="19"/>
        <v>397.33333333333331</v>
      </c>
      <c r="W48" s="21"/>
      <c r="X48" s="35"/>
    </row>
    <row r="49" spans="1:28" ht="15.5" x14ac:dyDescent="0.35">
      <c r="A49" s="17"/>
      <c r="B49" s="28">
        <v>4</v>
      </c>
      <c r="C49" s="17"/>
      <c r="D49" s="35">
        <v>942</v>
      </c>
      <c r="E49" s="35"/>
      <c r="F49" s="35">
        <f>(AVERAGE(D49:E49)-'Salivary Nitrite'!F49)</f>
        <v>287</v>
      </c>
      <c r="G49" s="43"/>
      <c r="H49" s="35">
        <v>240</v>
      </c>
      <c r="I49" s="35"/>
      <c r="J49" s="35">
        <v>240</v>
      </c>
      <c r="K49" s="43"/>
      <c r="L49" s="35">
        <v>136</v>
      </c>
      <c r="M49" s="35"/>
      <c r="N49" s="35">
        <v>136</v>
      </c>
      <c r="O49" s="43"/>
      <c r="P49" s="35">
        <v>160</v>
      </c>
      <c r="Q49" s="35"/>
      <c r="R49" s="35">
        <v>160</v>
      </c>
      <c r="S49" s="21"/>
      <c r="T49" s="35">
        <f t="shared" si="18"/>
        <v>178.66666666666666</v>
      </c>
      <c r="U49" s="35"/>
      <c r="V49" s="35">
        <f t="shared" si="19"/>
        <v>178.66666666666666</v>
      </c>
      <c r="W49" s="21"/>
      <c r="X49" s="35"/>
    </row>
    <row r="50" spans="1:28" ht="15.5" x14ac:dyDescent="0.35">
      <c r="A50" s="17"/>
      <c r="B50" s="28">
        <v>5</v>
      </c>
      <c r="C50" s="17"/>
      <c r="D50" s="35">
        <v>734</v>
      </c>
      <c r="E50" s="35"/>
      <c r="F50" s="35">
        <f>(AVERAGE(D50:E50)-'Salivary Nitrite'!F50)</f>
        <v>438</v>
      </c>
      <c r="G50" s="43"/>
      <c r="H50" s="35">
        <v>536</v>
      </c>
      <c r="I50" s="35"/>
      <c r="J50" s="35">
        <f>(AVERAGE(H50:I50)-'Salivary Nitrite'!J50)</f>
        <v>446</v>
      </c>
      <c r="K50" s="43"/>
      <c r="L50" s="35">
        <v>274</v>
      </c>
      <c r="M50" s="35"/>
      <c r="N50" s="35">
        <f>(AVERAGE(L50:M50)-'Salivary Nitrite'!N50)</f>
        <v>188</v>
      </c>
      <c r="O50" s="43"/>
      <c r="P50" s="35">
        <v>496</v>
      </c>
      <c r="Q50" s="35"/>
      <c r="R50" s="35">
        <f>(AVERAGE(P50:Q50)-'Salivary Nitrite'!R50)</f>
        <v>387</v>
      </c>
      <c r="S50" s="21"/>
      <c r="T50" s="35">
        <f t="shared" si="18"/>
        <v>340.33333333333331</v>
      </c>
      <c r="U50" s="35"/>
      <c r="V50" s="35">
        <f t="shared" si="19"/>
        <v>340.33333333333331</v>
      </c>
      <c r="W50" s="21"/>
      <c r="X50" s="35"/>
    </row>
    <row r="51" spans="1:28" ht="15.5" x14ac:dyDescent="0.35">
      <c r="A51" s="17"/>
      <c r="B51" s="28">
        <v>7</v>
      </c>
      <c r="C51" s="17"/>
      <c r="D51" s="35">
        <v>334.99999999999994</v>
      </c>
      <c r="E51" s="35"/>
      <c r="F51" s="35">
        <f>D51</f>
        <v>334.99999999999994</v>
      </c>
      <c r="G51" s="43"/>
      <c r="H51" s="35">
        <v>313.5</v>
      </c>
      <c r="I51" s="35"/>
      <c r="J51" s="35">
        <f>H51</f>
        <v>313.5</v>
      </c>
      <c r="K51" s="43"/>
      <c r="L51" s="35">
        <v>180.50000000000003</v>
      </c>
      <c r="M51" s="35"/>
      <c r="N51" s="35">
        <f>L51</f>
        <v>180.50000000000003</v>
      </c>
      <c r="O51" s="43"/>
      <c r="P51" s="35">
        <v>176.5</v>
      </c>
      <c r="Q51" s="35"/>
      <c r="R51" s="35">
        <f>P51</f>
        <v>176.5</v>
      </c>
      <c r="S51" s="21"/>
      <c r="T51" s="35">
        <f t="shared" si="18"/>
        <v>223.5</v>
      </c>
      <c r="U51" s="35"/>
      <c r="V51" s="35">
        <f t="shared" ref="V51:V57" si="20">AVERAGE(T51:U51)</f>
        <v>223.5</v>
      </c>
      <c r="W51" s="21"/>
      <c r="X51" s="35"/>
    </row>
    <row r="52" spans="1:28" ht="15.5" x14ac:dyDescent="0.35">
      <c r="A52" s="17"/>
      <c r="B52" s="28">
        <v>8</v>
      </c>
      <c r="C52" s="17"/>
      <c r="D52" s="35">
        <v>331</v>
      </c>
      <c r="E52" s="35"/>
      <c r="F52" s="35">
        <f>D52</f>
        <v>331</v>
      </c>
      <c r="G52" s="43"/>
      <c r="H52" s="35">
        <v>177.5</v>
      </c>
      <c r="I52" s="35"/>
      <c r="J52" s="35">
        <f>H52</f>
        <v>177.5</v>
      </c>
      <c r="K52" s="43"/>
      <c r="L52" s="35">
        <v>171.5</v>
      </c>
      <c r="M52" s="35"/>
      <c r="N52" s="35">
        <f>L52</f>
        <v>171.5</v>
      </c>
      <c r="O52" s="43"/>
      <c r="P52" s="35">
        <v>138</v>
      </c>
      <c r="Q52" s="35"/>
      <c r="R52" s="35">
        <f>P52</f>
        <v>138</v>
      </c>
      <c r="S52" s="21"/>
      <c r="T52" s="35">
        <f t="shared" si="18"/>
        <v>162.33333333333334</v>
      </c>
      <c r="U52" s="35"/>
      <c r="V52" s="35">
        <f t="shared" si="20"/>
        <v>162.33333333333334</v>
      </c>
      <c r="W52" s="21"/>
      <c r="X52" s="35"/>
    </row>
    <row r="53" spans="1:28" ht="15.5" x14ac:dyDescent="0.35">
      <c r="A53" s="17"/>
      <c r="B53" s="28">
        <v>9</v>
      </c>
      <c r="C53" s="17"/>
      <c r="D53" s="35">
        <v>515.5</v>
      </c>
      <c r="E53" s="35"/>
      <c r="F53" s="35">
        <f t="shared" ref="F53:F57" si="21">D53</f>
        <v>515.5</v>
      </c>
      <c r="G53" s="43"/>
      <c r="H53" s="35">
        <v>244</v>
      </c>
      <c r="I53" s="35"/>
      <c r="J53" s="35">
        <f t="shared" ref="J53:J57" si="22">H53</f>
        <v>244</v>
      </c>
      <c r="K53" s="43"/>
      <c r="L53" s="35">
        <v>255.5</v>
      </c>
      <c r="M53" s="35"/>
      <c r="N53" s="35">
        <f t="shared" ref="N53:N57" si="23">L53</f>
        <v>255.5</v>
      </c>
      <c r="O53" s="43"/>
      <c r="P53" s="35">
        <v>244.5</v>
      </c>
      <c r="Q53" s="35"/>
      <c r="R53" s="35">
        <f t="shared" ref="R53:R57" si="24">P53</f>
        <v>244.5</v>
      </c>
      <c r="S53" s="21"/>
      <c r="T53" s="35">
        <f t="shared" si="18"/>
        <v>248</v>
      </c>
      <c r="U53" s="35"/>
      <c r="V53" s="35">
        <f t="shared" si="20"/>
        <v>248</v>
      </c>
      <c r="W53" s="21"/>
      <c r="X53" s="35"/>
    </row>
    <row r="54" spans="1:28" ht="15.5" x14ac:dyDescent="0.35">
      <c r="A54" s="17"/>
      <c r="B54" s="28">
        <v>11</v>
      </c>
      <c r="C54" s="17"/>
      <c r="D54" s="35">
        <v>304.5</v>
      </c>
      <c r="E54" s="35"/>
      <c r="F54" s="35">
        <f t="shared" si="21"/>
        <v>304.5</v>
      </c>
      <c r="G54" s="43"/>
      <c r="H54" s="35">
        <v>249</v>
      </c>
      <c r="I54" s="35"/>
      <c r="J54" s="35">
        <f t="shared" si="22"/>
        <v>249</v>
      </c>
      <c r="K54" s="43"/>
      <c r="L54" s="35">
        <v>135.5</v>
      </c>
      <c r="M54" s="35"/>
      <c r="N54" s="35">
        <f t="shared" si="23"/>
        <v>135.5</v>
      </c>
      <c r="O54" s="43"/>
      <c r="P54" s="35">
        <v>107.00000000000004</v>
      </c>
      <c r="Q54" s="35"/>
      <c r="R54" s="35">
        <f t="shared" si="24"/>
        <v>107.00000000000004</v>
      </c>
      <c r="S54" s="21"/>
      <c r="T54" s="35">
        <f t="shared" si="18"/>
        <v>163.83333333333334</v>
      </c>
      <c r="U54" s="35"/>
      <c r="V54" s="35">
        <f t="shared" si="20"/>
        <v>163.83333333333334</v>
      </c>
      <c r="W54" s="21"/>
      <c r="X54" s="35"/>
    </row>
    <row r="55" spans="1:28" ht="15.5" x14ac:dyDescent="0.35">
      <c r="A55" s="17"/>
      <c r="B55" s="28">
        <v>12</v>
      </c>
      <c r="C55" s="17"/>
      <c r="D55" s="35">
        <v>431.5</v>
      </c>
      <c r="E55" s="35"/>
      <c r="F55" s="35">
        <f t="shared" si="21"/>
        <v>431.5</v>
      </c>
      <c r="G55" s="43"/>
      <c r="H55" s="35">
        <v>380.5</v>
      </c>
      <c r="I55" s="35"/>
      <c r="J55" s="35">
        <f t="shared" si="22"/>
        <v>380.5</v>
      </c>
      <c r="K55" s="43"/>
      <c r="L55" s="35">
        <v>284</v>
      </c>
      <c r="M55" s="35"/>
      <c r="N55" s="35">
        <f t="shared" si="23"/>
        <v>284</v>
      </c>
      <c r="O55" s="43"/>
      <c r="P55" s="35">
        <v>318.5</v>
      </c>
      <c r="Q55" s="35"/>
      <c r="R55" s="35">
        <f t="shared" si="24"/>
        <v>318.5</v>
      </c>
      <c r="S55" s="21"/>
      <c r="T55" s="35">
        <f t="shared" si="18"/>
        <v>327.66666666666669</v>
      </c>
      <c r="U55" s="35"/>
      <c r="V55" s="35">
        <f t="shared" si="20"/>
        <v>327.66666666666669</v>
      </c>
      <c r="W55" s="21"/>
      <c r="X55" s="35"/>
    </row>
    <row r="56" spans="1:28" ht="15.5" x14ac:dyDescent="0.35">
      <c r="A56" s="17"/>
      <c r="B56" s="28">
        <v>13</v>
      </c>
      <c r="C56" s="17"/>
      <c r="D56" s="35">
        <v>86.5</v>
      </c>
      <c r="E56" s="35"/>
      <c r="F56" s="35">
        <f t="shared" si="21"/>
        <v>86.5</v>
      </c>
      <c r="G56" s="43"/>
      <c r="H56" s="35">
        <v>105.5</v>
      </c>
      <c r="I56" s="35"/>
      <c r="J56" s="35">
        <f t="shared" si="22"/>
        <v>105.5</v>
      </c>
      <c r="K56" s="43"/>
      <c r="L56" s="35">
        <v>226.5</v>
      </c>
      <c r="M56" s="35"/>
      <c r="N56" s="35">
        <f t="shared" si="23"/>
        <v>226.5</v>
      </c>
      <c r="O56" s="43"/>
      <c r="P56" s="35">
        <v>100.99999999999997</v>
      </c>
      <c r="Q56" s="35"/>
      <c r="R56" s="35">
        <f t="shared" si="24"/>
        <v>100.99999999999997</v>
      </c>
      <c r="S56" s="21"/>
      <c r="T56" s="35">
        <f t="shared" si="18"/>
        <v>144.33333333333334</v>
      </c>
      <c r="U56" s="35"/>
      <c r="V56" s="35">
        <f t="shared" si="20"/>
        <v>144.33333333333334</v>
      </c>
      <c r="W56" s="21"/>
      <c r="X56" s="35"/>
    </row>
    <row r="57" spans="1:28" ht="15.5" x14ac:dyDescent="0.35">
      <c r="A57" s="17"/>
      <c r="B57" s="28">
        <v>14</v>
      </c>
      <c r="C57" s="17"/>
      <c r="D57" s="35">
        <v>379.49999999999989</v>
      </c>
      <c r="E57" s="35"/>
      <c r="F57" s="35">
        <f t="shared" si="21"/>
        <v>379.49999999999989</v>
      </c>
      <c r="G57" s="43"/>
      <c r="H57" s="35">
        <v>279</v>
      </c>
      <c r="I57" s="35"/>
      <c r="J57" s="35">
        <f t="shared" si="22"/>
        <v>279</v>
      </c>
      <c r="K57" s="43"/>
      <c r="L57" s="35">
        <v>389</v>
      </c>
      <c r="M57" s="35"/>
      <c r="N57" s="35">
        <f t="shared" si="23"/>
        <v>389</v>
      </c>
      <c r="O57" s="43"/>
      <c r="P57" s="35">
        <v>302</v>
      </c>
      <c r="Q57" s="35"/>
      <c r="R57" s="35">
        <f t="shared" si="24"/>
        <v>302</v>
      </c>
      <c r="S57" s="21"/>
      <c r="T57" s="35">
        <f t="shared" si="18"/>
        <v>323.33333333333331</v>
      </c>
      <c r="U57" s="35"/>
      <c r="V57" s="35">
        <f t="shared" si="20"/>
        <v>323.33333333333331</v>
      </c>
      <c r="W57" s="21"/>
      <c r="X57" s="35"/>
    </row>
    <row r="58" spans="1:28" ht="15.5" x14ac:dyDescent="0.35">
      <c r="A58" s="17"/>
      <c r="B58" s="17"/>
      <c r="C58" s="17"/>
      <c r="D58" s="25"/>
      <c r="E58" s="25"/>
      <c r="F58" s="25"/>
      <c r="G58" s="43"/>
      <c r="H58" s="25"/>
      <c r="I58" s="25"/>
      <c r="J58" s="25"/>
      <c r="K58" s="43"/>
      <c r="L58" s="25"/>
      <c r="M58" s="25"/>
      <c r="N58" s="25"/>
      <c r="O58" s="43"/>
      <c r="P58" s="25"/>
      <c r="Q58" s="25"/>
      <c r="R58" s="25"/>
      <c r="S58" s="21"/>
      <c r="T58" s="25"/>
      <c r="U58" s="25"/>
      <c r="V58" s="25"/>
      <c r="W58" s="21"/>
    </row>
    <row r="59" spans="1:28" ht="15.5" x14ac:dyDescent="0.35">
      <c r="A59" s="17"/>
      <c r="B59" s="22"/>
      <c r="C59" s="18" t="e">
        <f>AVERAGE(C46:C50)</f>
        <v>#DIV/0!</v>
      </c>
      <c r="D59" s="27">
        <f>AVERAGE(D46:D57)</f>
        <v>502.29166666666669</v>
      </c>
      <c r="E59" s="27" t="e">
        <f t="shared" ref="E59" si="25">AVERAGE(E46:E57)</f>
        <v>#DIV/0!</v>
      </c>
      <c r="F59" s="27">
        <f>AVERAGE(F46:F57)</f>
        <v>389.95833333333331</v>
      </c>
      <c r="G59" s="43"/>
      <c r="H59" s="27">
        <f>AVERAGE(H46:H50)</f>
        <v>360.8</v>
      </c>
      <c r="I59" s="27" t="e">
        <f>AVERAGE(I46:I50)</f>
        <v>#DIV/0!</v>
      </c>
      <c r="J59" s="27">
        <f>AVERAGE(J46:J57)</f>
        <v>273.08333333333331</v>
      </c>
      <c r="K59" s="43"/>
      <c r="L59" s="27">
        <f>AVERAGE(L46:L50)</f>
        <v>240</v>
      </c>
      <c r="M59" s="27" t="e">
        <f>AVERAGE(M46:M50)</f>
        <v>#DIV/0!</v>
      </c>
      <c r="N59" s="27">
        <f>AVERAGE(N46:N57)</f>
        <v>217.20833333333334</v>
      </c>
      <c r="O59" s="43"/>
      <c r="P59" s="27">
        <f>AVERAGE(P46:P50)</f>
        <v>282.39999999999998</v>
      </c>
      <c r="Q59" s="27" t="e">
        <f>AVERAGE(Q46:Q50)</f>
        <v>#DIV/0!</v>
      </c>
      <c r="R59" s="27">
        <f>AVERAGE(R46:R57)</f>
        <v>214.41666666666666</v>
      </c>
      <c r="S59" s="21"/>
      <c r="T59" s="27">
        <f>AVERAGE(T46:T50)</f>
        <v>245.16666666666666</v>
      </c>
      <c r="U59" s="27" t="e">
        <f>AVERAGE(U46:U50)</f>
        <v>#DIV/0!</v>
      </c>
      <c r="V59" s="27">
        <f>AVERAGE(V46:V57)</f>
        <v>234.9027777777778</v>
      </c>
      <c r="W59" s="21"/>
      <c r="Z59" s="114"/>
      <c r="AA59" s="114"/>
      <c r="AB59" s="114"/>
    </row>
    <row r="60" spans="1:28" ht="15.5" x14ac:dyDescent="0.35">
      <c r="A60" s="18"/>
      <c r="B60" s="23"/>
      <c r="C60" s="18" t="e">
        <f>STDEV(C46:C50)</f>
        <v>#DIV/0!</v>
      </c>
      <c r="D60" s="27">
        <f>STDEV(D46:D57)</f>
        <v>241.68390873706142</v>
      </c>
      <c r="E60" s="27" t="e">
        <f t="shared" ref="E60:V60" si="26">STDEV(E46:E57)</f>
        <v>#DIV/0!</v>
      </c>
      <c r="F60" s="27">
        <f t="shared" si="26"/>
        <v>146.58823875885901</v>
      </c>
      <c r="G60" s="27" t="e">
        <f t="shared" si="26"/>
        <v>#DIV/0!</v>
      </c>
      <c r="H60" s="27">
        <f t="shared" si="26"/>
        <v>138.73877240950699</v>
      </c>
      <c r="I60" s="27" t="e">
        <f t="shared" si="26"/>
        <v>#DIV/0!</v>
      </c>
      <c r="J60" s="27">
        <f t="shared" si="26"/>
        <v>123.544219785566</v>
      </c>
      <c r="K60" s="27" t="e">
        <f t="shared" si="26"/>
        <v>#DIV/0!</v>
      </c>
      <c r="L60" s="27">
        <f t="shared" si="26"/>
        <v>92.191038067699395</v>
      </c>
      <c r="M60" s="27" t="e">
        <f t="shared" si="26"/>
        <v>#DIV/0!</v>
      </c>
      <c r="N60" s="27">
        <f t="shared" si="26"/>
        <v>94.270755692249935</v>
      </c>
      <c r="O60" s="27" t="e">
        <f t="shared" si="26"/>
        <v>#DIV/0!</v>
      </c>
      <c r="P60" s="27">
        <f t="shared" si="26"/>
        <v>135.10559142142611</v>
      </c>
      <c r="Q60" s="27" t="e">
        <f t="shared" si="26"/>
        <v>#DIV/0!</v>
      </c>
      <c r="R60" s="27">
        <f t="shared" si="26"/>
        <v>110.7445531870803</v>
      </c>
      <c r="S60" s="27" t="e">
        <f t="shared" si="26"/>
        <v>#DIV/0!</v>
      </c>
      <c r="T60" s="27">
        <f t="shared" si="26"/>
        <v>98.119012931506731</v>
      </c>
      <c r="U60" s="27" t="e">
        <f t="shared" si="26"/>
        <v>#DIV/0!</v>
      </c>
      <c r="V60" s="27">
        <f t="shared" si="26"/>
        <v>98.119012931506731</v>
      </c>
      <c r="W60" s="21"/>
    </row>
    <row r="61" spans="1:28" ht="15.5" x14ac:dyDescent="0.35">
      <c r="A61" s="17"/>
      <c r="B61" s="17"/>
      <c r="C61" s="17"/>
      <c r="D61" s="18"/>
      <c r="E61" s="18"/>
      <c r="F61" s="18"/>
      <c r="G61" s="43"/>
      <c r="H61" s="18"/>
      <c r="I61" s="18"/>
      <c r="J61" s="18"/>
      <c r="K61" s="43"/>
      <c r="L61" s="18"/>
      <c r="M61" s="18"/>
      <c r="N61" s="18"/>
      <c r="O61" s="43"/>
      <c r="P61" s="18"/>
      <c r="Q61" s="18"/>
      <c r="R61" s="18"/>
      <c r="S61" s="21"/>
      <c r="T61" s="18"/>
      <c r="U61" s="18"/>
      <c r="V61" s="18"/>
      <c r="W61" s="21"/>
    </row>
    <row r="62" spans="1:28" ht="15.5" x14ac:dyDescent="0.35">
      <c r="A62" s="17"/>
      <c r="B62" s="19"/>
      <c r="C62" s="17"/>
      <c r="D62" s="118" t="s">
        <v>22</v>
      </c>
      <c r="E62" s="118"/>
      <c r="F62" s="118"/>
      <c r="G62" s="43"/>
      <c r="H62" s="118" t="s">
        <v>22</v>
      </c>
      <c r="I62" s="118"/>
      <c r="J62" s="118"/>
      <c r="K62" s="43"/>
      <c r="L62" s="118" t="s">
        <v>22</v>
      </c>
      <c r="M62" s="118"/>
      <c r="N62" s="118"/>
      <c r="O62" s="43"/>
      <c r="P62" s="118" t="s">
        <v>22</v>
      </c>
      <c r="Q62" s="118"/>
      <c r="R62" s="118"/>
      <c r="S62" s="21"/>
      <c r="T62" s="118" t="s">
        <v>22</v>
      </c>
      <c r="U62" s="118"/>
      <c r="V62" s="118"/>
      <c r="W62" s="21"/>
      <c r="Z62" s="118"/>
      <c r="AA62" s="118"/>
      <c r="AB62" s="118"/>
    </row>
    <row r="63" spans="1:28" ht="15.5" x14ac:dyDescent="0.35">
      <c r="A63" s="17"/>
      <c r="B63" s="20"/>
      <c r="C63" s="17"/>
      <c r="D63" s="118" t="s">
        <v>15</v>
      </c>
      <c r="E63" s="118"/>
      <c r="F63" s="118"/>
      <c r="G63" s="43"/>
      <c r="H63" s="118" t="s">
        <v>16</v>
      </c>
      <c r="I63" s="118"/>
      <c r="J63" s="118"/>
      <c r="K63" s="43"/>
      <c r="L63" s="118" t="s">
        <v>17</v>
      </c>
      <c r="M63" s="118"/>
      <c r="N63" s="118"/>
      <c r="O63" s="43"/>
      <c r="P63" s="118" t="s">
        <v>18</v>
      </c>
      <c r="Q63" s="118"/>
      <c r="R63" s="118"/>
      <c r="S63" s="21"/>
      <c r="T63" s="118" t="s">
        <v>43</v>
      </c>
      <c r="U63" s="118"/>
      <c r="V63" s="118"/>
      <c r="W63" s="21"/>
      <c r="Z63" s="35"/>
      <c r="AA63" s="35"/>
      <c r="AB63" s="35"/>
    </row>
    <row r="64" spans="1:28" ht="15.5" x14ac:dyDescent="0.35">
      <c r="A64" s="17"/>
      <c r="B64" s="17"/>
      <c r="C64" s="17"/>
      <c r="D64" s="35" t="s">
        <v>62</v>
      </c>
      <c r="E64" s="35"/>
      <c r="F64" s="40" t="s">
        <v>19</v>
      </c>
      <c r="G64" s="21"/>
      <c r="H64" s="35" t="s">
        <v>62</v>
      </c>
      <c r="I64" s="35"/>
      <c r="J64" s="40" t="s">
        <v>19</v>
      </c>
      <c r="K64" s="21"/>
      <c r="L64" s="35" t="s">
        <v>62</v>
      </c>
      <c r="M64" s="35"/>
      <c r="N64" s="40" t="s">
        <v>19</v>
      </c>
      <c r="O64" s="21"/>
      <c r="P64" s="35" t="s">
        <v>62</v>
      </c>
      <c r="Q64" s="35"/>
      <c r="R64" s="40" t="s">
        <v>19</v>
      </c>
      <c r="S64" s="21"/>
      <c r="T64" s="35" t="s">
        <v>62</v>
      </c>
      <c r="U64" s="35"/>
      <c r="V64" s="40" t="s">
        <v>19</v>
      </c>
      <c r="W64" s="21"/>
      <c r="Z64" s="24"/>
      <c r="AA64" s="24"/>
      <c r="AB64" s="24"/>
    </row>
    <row r="65" spans="1:31" ht="15.5" x14ac:dyDescent="0.35">
      <c r="A65" s="17"/>
      <c r="B65" s="17"/>
      <c r="C65" s="17"/>
      <c r="D65" s="18"/>
      <c r="E65" s="18"/>
      <c r="F65" s="18"/>
      <c r="G65" s="43"/>
      <c r="H65" s="18"/>
      <c r="I65" s="18"/>
      <c r="J65" s="18"/>
      <c r="K65" s="43"/>
      <c r="L65" s="18"/>
      <c r="M65" s="18"/>
      <c r="N65" s="18"/>
      <c r="O65" s="43"/>
      <c r="P65" s="18"/>
      <c r="Q65" s="18"/>
      <c r="R65" s="18"/>
      <c r="S65" s="21"/>
      <c r="T65" s="18"/>
      <c r="U65" s="18"/>
      <c r="V65" s="18"/>
      <c r="W65" s="21"/>
    </row>
    <row r="66" spans="1:31" ht="15.5" x14ac:dyDescent="0.35">
      <c r="A66" s="17"/>
      <c r="B66" s="28">
        <v>1</v>
      </c>
      <c r="C66" s="17"/>
      <c r="D66" s="35">
        <v>100</v>
      </c>
      <c r="E66" s="35"/>
      <c r="F66" s="35">
        <f>(AVERAGE(D66:E66)-'Salivary Nitrite'!F66)</f>
        <v>33</v>
      </c>
      <c r="G66" s="43"/>
      <c r="H66" s="35">
        <v>9783</v>
      </c>
      <c r="I66" s="35"/>
      <c r="J66" s="35">
        <f>(AVERAGE(H66:I66)-'Salivary Nitrite'!J66)</f>
        <v>5792</v>
      </c>
      <c r="K66" s="43"/>
      <c r="L66" s="35">
        <v>11125</v>
      </c>
      <c r="M66" s="35"/>
      <c r="N66" s="35">
        <f>(AVERAGE(L66:M66)-'Salivary Nitrite'!N66)</f>
        <v>7440</v>
      </c>
      <c r="O66" s="43"/>
      <c r="P66" s="35">
        <v>10048</v>
      </c>
      <c r="Q66" s="35"/>
      <c r="R66" s="35">
        <f>(AVERAGE(P66:Q66)-'Salivary Nitrite'!R66)</f>
        <v>6077</v>
      </c>
      <c r="S66" s="21"/>
      <c r="T66" s="35">
        <f>AVERAGE(J66,N66,R66)</f>
        <v>6436.333333333333</v>
      </c>
      <c r="U66" s="35"/>
      <c r="V66" s="35">
        <f>AVERAGE(T66:U66)</f>
        <v>6436.333333333333</v>
      </c>
      <c r="W66" s="21"/>
      <c r="X66" s="35"/>
    </row>
    <row r="67" spans="1:31" ht="15.5" x14ac:dyDescent="0.35">
      <c r="A67" s="17"/>
      <c r="B67" s="28">
        <v>2</v>
      </c>
      <c r="C67" s="17"/>
      <c r="D67" s="35">
        <v>746</v>
      </c>
      <c r="E67" s="35"/>
      <c r="F67" s="35">
        <f>(AVERAGE(D67:E67)-'Salivary Nitrite'!F67)</f>
        <v>574</v>
      </c>
      <c r="G67" s="43"/>
      <c r="H67" s="35">
        <v>8248</v>
      </c>
      <c r="I67" s="35"/>
      <c r="J67" s="35">
        <f>(AVERAGE(H67:I67)-'Salivary Nitrite'!J67)</f>
        <v>6998</v>
      </c>
      <c r="K67" s="43"/>
      <c r="L67" s="35">
        <v>9713</v>
      </c>
      <c r="M67" s="35"/>
      <c r="N67" s="35">
        <f>(AVERAGE(L67:M67)-'Salivary Nitrite'!N67)</f>
        <v>8117</v>
      </c>
      <c r="O67" s="43"/>
      <c r="P67" s="35">
        <v>15323</v>
      </c>
      <c r="Q67" s="35"/>
      <c r="R67" s="35">
        <f>(AVERAGE(P67:Q67)-'Salivary Nitrite'!R67)</f>
        <v>14062</v>
      </c>
      <c r="S67" s="21"/>
      <c r="T67" s="35">
        <f t="shared" ref="T67:T77" si="27">AVERAGE(J67,N67,R67)</f>
        <v>9725.6666666666661</v>
      </c>
      <c r="U67" s="35"/>
      <c r="V67" s="35">
        <f t="shared" ref="V67:V70" si="28">AVERAGE(T67:U67)</f>
        <v>9725.6666666666661</v>
      </c>
      <c r="W67" s="21"/>
      <c r="X67" s="35"/>
      <c r="AE67" s="29"/>
    </row>
    <row r="68" spans="1:31" ht="15.5" x14ac:dyDescent="0.35">
      <c r="A68" s="17"/>
      <c r="B68" s="28">
        <v>3</v>
      </c>
      <c r="C68" s="17"/>
      <c r="D68" s="35">
        <v>522</v>
      </c>
      <c r="E68" s="35"/>
      <c r="F68" s="35">
        <f>(AVERAGE(D68:E68)-'Salivary Nitrite'!F68)</f>
        <v>466</v>
      </c>
      <c r="G68" s="43"/>
      <c r="H68" s="35">
        <v>13070</v>
      </c>
      <c r="I68" s="35"/>
      <c r="J68" s="35">
        <f>(AVERAGE(H68:I68)-'Salivary Nitrite'!J68)</f>
        <v>12187</v>
      </c>
      <c r="K68" s="43"/>
      <c r="L68" s="35">
        <v>13205</v>
      </c>
      <c r="M68" s="35"/>
      <c r="N68" s="35">
        <f>(AVERAGE(L68:M68)-'Salivary Nitrite'!N68)</f>
        <v>12098</v>
      </c>
      <c r="O68" s="43"/>
      <c r="P68" s="35">
        <v>11565</v>
      </c>
      <c r="Q68" s="35"/>
      <c r="R68" s="35">
        <f>(AVERAGE(P68:Q68)-'Salivary Nitrite'!R68)</f>
        <v>10048</v>
      </c>
      <c r="S68" s="21"/>
      <c r="T68" s="35">
        <f t="shared" si="27"/>
        <v>11444.333333333334</v>
      </c>
      <c r="U68" s="35"/>
      <c r="V68" s="35">
        <f t="shared" si="28"/>
        <v>11444.333333333334</v>
      </c>
      <c r="W68" s="21"/>
      <c r="X68" s="35"/>
      <c r="AE68" s="29"/>
    </row>
    <row r="69" spans="1:31" ht="15.5" x14ac:dyDescent="0.35">
      <c r="A69" s="17"/>
      <c r="B69" s="28">
        <v>4</v>
      </c>
      <c r="C69" s="17"/>
      <c r="D69" s="35">
        <v>1470</v>
      </c>
      <c r="E69" s="35"/>
      <c r="F69" s="35">
        <f>(AVERAGE(D69:E69)-'Salivary Nitrite'!F69)</f>
        <v>1245</v>
      </c>
      <c r="G69" s="43"/>
      <c r="H69" s="35">
        <v>17950</v>
      </c>
      <c r="I69" s="35"/>
      <c r="J69" s="35">
        <f>(AVERAGE(H69:I69)-'Salivary Nitrite'!J69)</f>
        <v>16441</v>
      </c>
      <c r="K69" s="43"/>
      <c r="L69" s="35">
        <v>15905</v>
      </c>
      <c r="M69" s="35"/>
      <c r="N69" s="35">
        <f>(AVERAGE(L69:M69)-'Salivary Nitrite'!N69)</f>
        <v>14706</v>
      </c>
      <c r="O69" s="43"/>
      <c r="P69" s="35">
        <v>13050</v>
      </c>
      <c r="Q69" s="35"/>
      <c r="R69" s="35">
        <f>(AVERAGE(P69:Q69)-'Salivary Nitrite'!R69)</f>
        <v>10907</v>
      </c>
      <c r="S69" s="21"/>
      <c r="T69" s="35">
        <f t="shared" si="27"/>
        <v>14018</v>
      </c>
      <c r="U69" s="35"/>
      <c r="V69" s="35">
        <f t="shared" si="28"/>
        <v>14018</v>
      </c>
      <c r="W69" s="21"/>
      <c r="X69" s="35"/>
    </row>
    <row r="70" spans="1:31" ht="15.5" x14ac:dyDescent="0.35">
      <c r="A70" s="17"/>
      <c r="B70" s="28">
        <v>5</v>
      </c>
      <c r="C70" s="17"/>
      <c r="D70" s="35">
        <v>1338</v>
      </c>
      <c r="E70" s="35"/>
      <c r="F70" s="35">
        <f>(AVERAGE(D70:E70)-'Salivary Nitrite'!F70)</f>
        <v>979</v>
      </c>
      <c r="G70" s="43"/>
      <c r="H70" s="35">
        <v>12385</v>
      </c>
      <c r="I70" s="35"/>
      <c r="J70" s="35">
        <f>(AVERAGE(H70:I70)-'Salivary Nitrite'!J70)</f>
        <v>10552</v>
      </c>
      <c r="K70" s="43"/>
      <c r="L70" s="35">
        <v>16295</v>
      </c>
      <c r="M70" s="35"/>
      <c r="N70" s="35">
        <f>(AVERAGE(L70:M70)-'Salivary Nitrite'!N70)</f>
        <v>14919</v>
      </c>
      <c r="O70" s="43"/>
      <c r="P70" s="35">
        <v>16020</v>
      </c>
      <c r="Q70" s="35"/>
      <c r="R70" s="35">
        <f>(AVERAGE(P70:Q70)-'Salivary Nitrite'!R70)</f>
        <v>14243</v>
      </c>
      <c r="S70" s="21"/>
      <c r="T70" s="35">
        <f t="shared" si="27"/>
        <v>13238</v>
      </c>
      <c r="U70" s="35"/>
      <c r="V70" s="35">
        <f t="shared" si="28"/>
        <v>13238</v>
      </c>
      <c r="W70" s="21"/>
      <c r="X70" s="35"/>
    </row>
    <row r="71" spans="1:31" ht="15.5" x14ac:dyDescent="0.35">
      <c r="A71" s="17"/>
      <c r="B71" s="28">
        <v>7</v>
      </c>
      <c r="C71" s="17"/>
      <c r="D71" s="35">
        <v>578.99999999999989</v>
      </c>
      <c r="E71" s="35"/>
      <c r="F71" s="35">
        <f>D71</f>
        <v>578.99999999999989</v>
      </c>
      <c r="G71" s="43"/>
      <c r="H71" s="35">
        <v>5875.5</v>
      </c>
      <c r="I71" s="35"/>
      <c r="J71" s="35">
        <f>H71</f>
        <v>5875.5</v>
      </c>
      <c r="K71" s="43"/>
      <c r="L71" s="35">
        <v>5209.5</v>
      </c>
      <c r="M71" s="35"/>
      <c r="N71" s="35">
        <f>L71</f>
        <v>5209.5</v>
      </c>
      <c r="O71" s="43"/>
      <c r="P71" s="35">
        <v>4569.9999999999991</v>
      </c>
      <c r="Q71" s="35"/>
      <c r="R71" s="35">
        <f>P71</f>
        <v>4569.9999999999991</v>
      </c>
      <c r="S71" s="21"/>
      <c r="T71" s="35">
        <f t="shared" si="27"/>
        <v>5218.333333333333</v>
      </c>
      <c r="U71" s="35"/>
      <c r="V71" s="35">
        <f t="shared" ref="V71:V77" si="29">AVERAGE(T71:U71)</f>
        <v>5218.333333333333</v>
      </c>
      <c r="W71" s="21"/>
      <c r="X71" s="35"/>
    </row>
    <row r="72" spans="1:31" ht="15.5" x14ac:dyDescent="0.35">
      <c r="A72" s="17"/>
      <c r="B72" s="28">
        <v>8</v>
      </c>
      <c r="C72" s="17"/>
      <c r="D72" s="35">
        <v>98.499999999999972</v>
      </c>
      <c r="E72" s="35"/>
      <c r="F72" s="35">
        <f>D72</f>
        <v>98.499999999999972</v>
      </c>
      <c r="G72" s="43"/>
      <c r="H72" s="35">
        <v>10225.666666666668</v>
      </c>
      <c r="I72" s="35"/>
      <c r="J72" s="35">
        <f>H72</f>
        <v>10225.666666666668</v>
      </c>
      <c r="K72" s="43"/>
      <c r="L72" s="35">
        <v>8459.3333333333321</v>
      </c>
      <c r="M72" s="35"/>
      <c r="N72" s="35">
        <f>L72</f>
        <v>8459.3333333333321</v>
      </c>
      <c r="O72" s="43"/>
      <c r="P72" s="35">
        <v>8802.3333333333339</v>
      </c>
      <c r="Q72" s="35"/>
      <c r="R72" s="35">
        <f>P72</f>
        <v>8802.3333333333339</v>
      </c>
      <c r="S72" s="21"/>
      <c r="T72" s="35">
        <f t="shared" si="27"/>
        <v>9162.4444444444453</v>
      </c>
      <c r="U72" s="35"/>
      <c r="V72" s="35">
        <f t="shared" si="29"/>
        <v>9162.4444444444453</v>
      </c>
      <c r="W72" s="21"/>
      <c r="X72" s="35"/>
    </row>
    <row r="73" spans="1:31" ht="15.5" x14ac:dyDescent="0.35">
      <c r="A73" s="17"/>
      <c r="B73" s="28">
        <v>9</v>
      </c>
      <c r="C73" s="17"/>
      <c r="D73" s="35">
        <v>597</v>
      </c>
      <c r="E73" s="35"/>
      <c r="F73" s="35">
        <f t="shared" ref="F73:F77" si="30">D73</f>
        <v>597</v>
      </c>
      <c r="G73" s="43"/>
      <c r="H73" s="35">
        <v>6244</v>
      </c>
      <c r="I73" s="35"/>
      <c r="J73" s="35">
        <f t="shared" ref="J73:J77" si="31">H73</f>
        <v>6244</v>
      </c>
      <c r="K73" s="43"/>
      <c r="L73" s="35">
        <v>6735</v>
      </c>
      <c r="M73" s="35"/>
      <c r="N73" s="35">
        <f t="shared" ref="N73:N77" si="32">L73</f>
        <v>6735</v>
      </c>
      <c r="O73" s="43"/>
      <c r="P73" s="35">
        <v>5637</v>
      </c>
      <c r="Q73" s="35"/>
      <c r="R73" s="35">
        <f t="shared" ref="R73:R77" si="33">P73</f>
        <v>5637</v>
      </c>
      <c r="S73" s="21"/>
      <c r="T73" s="35">
        <f t="shared" si="27"/>
        <v>6205.333333333333</v>
      </c>
      <c r="U73" s="35"/>
      <c r="V73" s="35">
        <f t="shared" si="29"/>
        <v>6205.333333333333</v>
      </c>
      <c r="W73" s="21"/>
      <c r="X73" s="35"/>
    </row>
    <row r="74" spans="1:31" ht="15.5" x14ac:dyDescent="0.35">
      <c r="A74" s="17"/>
      <c r="B74" s="28">
        <v>11</v>
      </c>
      <c r="C74" s="17"/>
      <c r="D74" s="35">
        <v>285.5</v>
      </c>
      <c r="E74" s="35"/>
      <c r="F74" s="35">
        <f t="shared" si="30"/>
        <v>285.5</v>
      </c>
      <c r="G74" s="43"/>
      <c r="H74" s="35">
        <v>3378.5</v>
      </c>
      <c r="I74" s="35"/>
      <c r="J74" s="35">
        <f t="shared" si="31"/>
        <v>3378.5</v>
      </c>
      <c r="K74" s="43"/>
      <c r="L74" s="35">
        <v>3247.5</v>
      </c>
      <c r="M74" s="35"/>
      <c r="N74" s="35">
        <f t="shared" si="32"/>
        <v>3247.5</v>
      </c>
      <c r="O74" s="43"/>
      <c r="P74" s="35">
        <v>2123</v>
      </c>
      <c r="Q74" s="35"/>
      <c r="R74" s="35">
        <f t="shared" si="33"/>
        <v>2123</v>
      </c>
      <c r="S74" s="21"/>
      <c r="T74" s="35">
        <f t="shared" si="27"/>
        <v>2916.3333333333335</v>
      </c>
      <c r="U74" s="35"/>
      <c r="V74" s="35">
        <f t="shared" si="29"/>
        <v>2916.3333333333335</v>
      </c>
      <c r="W74" s="21"/>
      <c r="X74" s="35"/>
    </row>
    <row r="75" spans="1:31" ht="15.5" x14ac:dyDescent="0.35">
      <c r="A75" s="17"/>
      <c r="B75" s="28">
        <v>12</v>
      </c>
      <c r="C75" s="17"/>
      <c r="D75" s="35">
        <v>445</v>
      </c>
      <c r="E75" s="35"/>
      <c r="F75" s="35">
        <f t="shared" si="30"/>
        <v>445</v>
      </c>
      <c r="G75" s="43"/>
      <c r="H75" s="35">
        <v>7775.9999999999982</v>
      </c>
      <c r="I75" s="35"/>
      <c r="J75" s="35">
        <f t="shared" si="31"/>
        <v>7775.9999999999982</v>
      </c>
      <c r="K75" s="43"/>
      <c r="L75" s="35">
        <v>5456.5</v>
      </c>
      <c r="M75" s="35"/>
      <c r="N75" s="35">
        <f t="shared" si="32"/>
        <v>5456.5</v>
      </c>
      <c r="O75" s="43"/>
      <c r="P75" s="35">
        <v>4756.5</v>
      </c>
      <c r="Q75" s="35"/>
      <c r="R75" s="35">
        <f t="shared" si="33"/>
        <v>4756.5</v>
      </c>
      <c r="S75" s="21"/>
      <c r="T75" s="35">
        <f t="shared" si="27"/>
        <v>5996.333333333333</v>
      </c>
      <c r="U75" s="35"/>
      <c r="V75" s="35">
        <f t="shared" si="29"/>
        <v>5996.333333333333</v>
      </c>
      <c r="W75" s="21"/>
      <c r="X75" s="35"/>
    </row>
    <row r="76" spans="1:31" ht="15.5" x14ac:dyDescent="0.35">
      <c r="A76" s="17"/>
      <c r="B76" s="28">
        <v>13</v>
      </c>
      <c r="C76" s="17"/>
      <c r="D76" s="35">
        <v>285</v>
      </c>
      <c r="E76" s="35"/>
      <c r="F76" s="35">
        <f t="shared" si="30"/>
        <v>285</v>
      </c>
      <c r="G76" s="43"/>
      <c r="H76" s="35">
        <v>8600.9999999999982</v>
      </c>
      <c r="I76" s="35"/>
      <c r="J76" s="35">
        <f t="shared" si="31"/>
        <v>8600.9999999999982</v>
      </c>
      <c r="K76" s="43"/>
      <c r="L76" s="35">
        <v>6875</v>
      </c>
      <c r="M76" s="35"/>
      <c r="N76" s="35">
        <f t="shared" si="32"/>
        <v>6875</v>
      </c>
      <c r="O76" s="43"/>
      <c r="P76" s="35">
        <v>5393</v>
      </c>
      <c r="Q76" s="35"/>
      <c r="R76" s="35">
        <f t="shared" si="33"/>
        <v>5393</v>
      </c>
      <c r="S76" s="21"/>
      <c r="T76" s="35">
        <f t="shared" si="27"/>
        <v>6956.333333333333</v>
      </c>
      <c r="U76" s="35"/>
      <c r="V76" s="35">
        <f t="shared" si="29"/>
        <v>6956.333333333333</v>
      </c>
      <c r="W76" s="21"/>
      <c r="X76" s="35"/>
    </row>
    <row r="77" spans="1:31" ht="15.5" x14ac:dyDescent="0.35">
      <c r="A77" s="17"/>
      <c r="B77" s="28">
        <v>14</v>
      </c>
      <c r="C77" s="17"/>
      <c r="D77" s="35">
        <v>2651.5</v>
      </c>
      <c r="E77" s="35"/>
      <c r="F77" s="35">
        <f t="shared" si="30"/>
        <v>2651.5</v>
      </c>
      <c r="G77" s="43"/>
      <c r="H77" s="35">
        <v>6815</v>
      </c>
      <c r="I77" s="35"/>
      <c r="J77" s="35">
        <f t="shared" si="31"/>
        <v>6815</v>
      </c>
      <c r="K77" s="43"/>
      <c r="L77" s="35">
        <v>4235</v>
      </c>
      <c r="M77" s="35"/>
      <c r="N77" s="35">
        <f t="shared" si="32"/>
        <v>4235</v>
      </c>
      <c r="O77" s="43"/>
      <c r="P77" s="35">
        <v>4310</v>
      </c>
      <c r="Q77" s="35"/>
      <c r="R77" s="35">
        <f t="shared" si="33"/>
        <v>4310</v>
      </c>
      <c r="S77" s="21"/>
      <c r="T77" s="35">
        <f t="shared" si="27"/>
        <v>5120</v>
      </c>
      <c r="U77" s="35"/>
      <c r="V77" s="35">
        <f t="shared" si="29"/>
        <v>5120</v>
      </c>
      <c r="W77" s="21"/>
      <c r="X77" s="35"/>
    </row>
    <row r="78" spans="1:31" ht="15.5" x14ac:dyDescent="0.35">
      <c r="A78" s="17"/>
      <c r="B78" s="17"/>
      <c r="C78" s="17"/>
      <c r="D78" s="25"/>
      <c r="E78" s="25"/>
      <c r="F78" s="25"/>
      <c r="G78" s="43"/>
      <c r="H78" s="25"/>
      <c r="I78" s="25"/>
      <c r="J78" s="25"/>
      <c r="K78" s="43"/>
      <c r="L78" s="25"/>
      <c r="M78" s="25"/>
      <c r="N78" s="25"/>
      <c r="O78" s="43"/>
      <c r="P78" s="25"/>
      <c r="Q78" s="25"/>
      <c r="R78" s="25"/>
      <c r="S78" s="21"/>
      <c r="T78" s="25"/>
      <c r="U78" s="25"/>
      <c r="V78" s="25"/>
      <c r="W78" s="21"/>
    </row>
    <row r="79" spans="1:31" ht="15.5" x14ac:dyDescent="0.35">
      <c r="A79" s="17"/>
      <c r="B79" s="22"/>
      <c r="C79" s="18" t="e">
        <f>AVERAGE(C66:C70)</f>
        <v>#DIV/0!</v>
      </c>
      <c r="D79" s="27">
        <f>AVERAGE(D66:D77)</f>
        <v>759.79166666666663</v>
      </c>
      <c r="E79" s="27" t="e">
        <f t="shared" ref="E79" si="34">AVERAGE(E66:E77)</f>
        <v>#DIV/0!</v>
      </c>
      <c r="F79" s="27">
        <f>AVERAGE(F66:F77)</f>
        <v>686.54166666666663</v>
      </c>
      <c r="G79" s="43"/>
      <c r="H79" s="27">
        <f>AVERAGE(H66:H70)</f>
        <v>12287.2</v>
      </c>
      <c r="I79" s="27" t="e">
        <f>AVERAGE(I66:I70)</f>
        <v>#DIV/0!</v>
      </c>
      <c r="J79" s="27">
        <f>AVERAGE(J66:J77)</f>
        <v>8407.1388888888887</v>
      </c>
      <c r="K79" s="43"/>
      <c r="L79" s="27">
        <f>AVERAGE(L66:L70)</f>
        <v>13248.6</v>
      </c>
      <c r="M79" s="27" t="e">
        <f>AVERAGE(M66:M70)</f>
        <v>#DIV/0!</v>
      </c>
      <c r="N79" s="27">
        <f>AVERAGE(N66:N77)</f>
        <v>8124.8194444444443</v>
      </c>
      <c r="O79" s="43"/>
      <c r="P79" s="27">
        <f>AVERAGE(P66:P70)</f>
        <v>13201.2</v>
      </c>
      <c r="Q79" s="27" t="e">
        <f t="shared" ref="Q79:V79" si="35">AVERAGE(Q66:Q70)</f>
        <v>#DIV/0!</v>
      </c>
      <c r="R79" s="27">
        <f>AVERAGE(R66:R77)</f>
        <v>7577.4027777777774</v>
      </c>
      <c r="S79" s="27" t="e">
        <f t="shared" si="35"/>
        <v>#DIV/0!</v>
      </c>
      <c r="T79" s="27">
        <f t="shared" si="35"/>
        <v>10972.466666666667</v>
      </c>
      <c r="U79" s="27" t="e">
        <f t="shared" si="35"/>
        <v>#DIV/0!</v>
      </c>
      <c r="V79" s="27">
        <f t="shared" si="35"/>
        <v>10972.466666666667</v>
      </c>
      <c r="W79" s="21"/>
      <c r="Z79" s="114"/>
      <c r="AA79" s="114"/>
      <c r="AB79" s="114"/>
    </row>
    <row r="80" spans="1:31" ht="15.5" x14ac:dyDescent="0.35">
      <c r="A80" s="18"/>
      <c r="B80" s="23"/>
      <c r="C80" s="18" t="e">
        <f>STDEV(C66:C70)</f>
        <v>#DIV/0!</v>
      </c>
      <c r="D80" s="27">
        <f>STDEV(D66:D77)</f>
        <v>735.79321632981214</v>
      </c>
      <c r="E80" s="27" t="e">
        <f t="shared" ref="E80" si="36">STDEV(E66:E77)</f>
        <v>#DIV/0!</v>
      </c>
      <c r="F80" s="27">
        <f>STDEV(F66:F77)</f>
        <v>706.63596318733812</v>
      </c>
      <c r="G80" s="27" t="e">
        <f t="shared" ref="G80:U80" si="37">STDEV(G66:G77)</f>
        <v>#DIV/0!</v>
      </c>
      <c r="H80" s="27">
        <f t="shared" si="37"/>
        <v>3881.6177032401997</v>
      </c>
      <c r="I80" s="27" t="e">
        <f t="shared" si="37"/>
        <v>#DIV/0!</v>
      </c>
      <c r="J80" s="27">
        <f t="shared" si="37"/>
        <v>3502.0613373082647</v>
      </c>
      <c r="K80" s="27" t="e">
        <f t="shared" si="37"/>
        <v>#DIV/0!</v>
      </c>
      <c r="L80" s="27">
        <f t="shared" si="37"/>
        <v>4431.9458448870728</v>
      </c>
      <c r="M80" s="27" t="e">
        <f t="shared" si="37"/>
        <v>#DIV/0!</v>
      </c>
      <c r="N80" s="27">
        <f t="shared" si="37"/>
        <v>3859.7165715134879</v>
      </c>
      <c r="O80" s="27" t="e">
        <f t="shared" si="37"/>
        <v>#DIV/0!</v>
      </c>
      <c r="P80" s="27">
        <f t="shared" si="37"/>
        <v>4682.7131269796528</v>
      </c>
      <c r="Q80" s="27" t="e">
        <f t="shared" si="37"/>
        <v>#DIV/0!</v>
      </c>
      <c r="R80" s="27">
        <f t="shared" si="37"/>
        <v>3970.1968359838575</v>
      </c>
      <c r="S80" s="27" t="e">
        <f t="shared" si="37"/>
        <v>#DIV/0!</v>
      </c>
      <c r="T80" s="27">
        <f t="shared" si="37"/>
        <v>3470.3313243071848</v>
      </c>
      <c r="U80" s="27" t="e">
        <f t="shared" si="37"/>
        <v>#DIV/0!</v>
      </c>
      <c r="V80" s="27">
        <f>STDEV(V66:V77)</f>
        <v>3470.3313243071848</v>
      </c>
      <c r="W80" s="21"/>
    </row>
    <row r="81" spans="1:23" ht="15.5" x14ac:dyDescent="0.35">
      <c r="A81" s="17"/>
      <c r="B81" s="17"/>
      <c r="C81" s="17"/>
      <c r="D81" s="18"/>
      <c r="E81" s="18"/>
      <c r="F81" s="18"/>
      <c r="G81" s="21"/>
      <c r="H81" s="18"/>
      <c r="I81" s="18"/>
      <c r="J81" s="18"/>
      <c r="K81" s="21"/>
      <c r="L81" s="18"/>
      <c r="M81" s="18"/>
      <c r="N81" s="18"/>
      <c r="O81" s="21"/>
      <c r="P81" s="18"/>
      <c r="Q81" s="18"/>
      <c r="R81" s="18"/>
      <c r="S81" s="21"/>
      <c r="T81" s="18"/>
      <c r="U81" s="18"/>
      <c r="V81" s="18"/>
      <c r="W81" s="21"/>
    </row>
    <row r="82" spans="1:23" x14ac:dyDescent="0.35">
      <c r="C82" s="32"/>
      <c r="D82" s="32"/>
      <c r="E82" s="32"/>
      <c r="F82" s="31"/>
      <c r="G82" s="32"/>
      <c r="H82" s="32"/>
      <c r="I82" s="32"/>
      <c r="J82" s="31"/>
      <c r="K82" s="32"/>
      <c r="L82" s="32"/>
      <c r="M82" s="32"/>
      <c r="N82" s="31"/>
      <c r="O82" s="32"/>
      <c r="P82" s="32"/>
      <c r="Q82" s="32"/>
      <c r="R82" s="31"/>
      <c r="T82" s="32"/>
      <c r="U82" s="32"/>
      <c r="V82" s="31"/>
    </row>
    <row r="83" spans="1:23" x14ac:dyDescent="0.35">
      <c r="C83" s="32"/>
      <c r="D83" s="32"/>
      <c r="E83" s="32"/>
      <c r="F83" s="31"/>
      <c r="G83" s="32"/>
      <c r="H83" s="32"/>
      <c r="I83" s="32"/>
      <c r="J83" s="31"/>
      <c r="K83" s="32"/>
      <c r="L83" s="32"/>
      <c r="M83" s="32"/>
      <c r="N83" s="31"/>
      <c r="O83" s="32"/>
      <c r="P83" s="32"/>
      <c r="Q83" s="32"/>
      <c r="R83" s="31"/>
      <c r="T83" s="32"/>
      <c r="U83" s="32"/>
      <c r="V83" s="31"/>
    </row>
    <row r="84" spans="1:23" x14ac:dyDescent="0.35">
      <c r="C84" s="32"/>
      <c r="D84" s="32"/>
      <c r="E84" s="32"/>
      <c r="F84" s="31"/>
      <c r="G84" s="32"/>
      <c r="H84" s="32"/>
      <c r="I84" s="32"/>
      <c r="J84" s="31"/>
      <c r="K84" s="32"/>
      <c r="L84" s="32"/>
      <c r="M84" s="32"/>
      <c r="N84" s="31"/>
      <c r="O84" s="32"/>
      <c r="P84" s="32"/>
      <c r="Q84" s="32"/>
      <c r="R84" s="31"/>
      <c r="T84" s="32"/>
      <c r="U84" s="32"/>
      <c r="V84" s="31"/>
    </row>
    <row r="85" spans="1:23" x14ac:dyDescent="0.35">
      <c r="C85" s="32"/>
      <c r="D85" s="32"/>
      <c r="E85" s="32"/>
      <c r="F85" s="31"/>
      <c r="G85" s="32"/>
      <c r="H85" s="32"/>
      <c r="I85" s="32"/>
      <c r="J85" s="31"/>
      <c r="K85" s="32"/>
      <c r="L85" s="32"/>
      <c r="M85" s="32"/>
      <c r="N85" s="31"/>
      <c r="O85" s="32"/>
      <c r="P85" s="32"/>
      <c r="Q85" s="32"/>
      <c r="R85" s="31"/>
      <c r="T85" s="32"/>
      <c r="U85" s="32"/>
      <c r="V85" s="31"/>
    </row>
    <row r="86" spans="1:23" x14ac:dyDescent="0.35">
      <c r="C86" s="32"/>
      <c r="D86" s="32"/>
      <c r="E86" s="32"/>
      <c r="F86" s="31"/>
      <c r="G86" s="32"/>
      <c r="H86" s="32"/>
      <c r="I86" s="32"/>
      <c r="J86" s="31"/>
      <c r="K86" s="32"/>
      <c r="L86" s="32"/>
      <c r="M86" s="32"/>
      <c r="N86" s="31"/>
      <c r="O86" s="32"/>
      <c r="P86" s="32"/>
      <c r="Q86" s="32"/>
      <c r="R86" s="31"/>
      <c r="T86" s="32"/>
      <c r="U86" s="32"/>
      <c r="V86" s="31"/>
    </row>
    <row r="87" spans="1:23" x14ac:dyDescent="0.35">
      <c r="C87" s="32"/>
      <c r="D87" s="32"/>
      <c r="E87" s="32"/>
      <c r="F87" s="31"/>
      <c r="G87" s="32"/>
      <c r="H87" s="32"/>
      <c r="I87" s="32"/>
      <c r="J87" s="31"/>
      <c r="K87" s="32"/>
      <c r="L87" s="32"/>
      <c r="M87" s="32"/>
      <c r="N87" s="31"/>
      <c r="O87" s="32"/>
      <c r="P87" s="32"/>
      <c r="Q87" s="32"/>
      <c r="R87" s="31"/>
      <c r="T87" s="32"/>
      <c r="U87" s="32"/>
      <c r="V87" s="31"/>
    </row>
    <row r="88" spans="1:23" x14ac:dyDescent="0.35">
      <c r="C88" s="32"/>
      <c r="D88" s="32"/>
      <c r="E88" s="32"/>
      <c r="F88" s="31"/>
      <c r="G88" s="32"/>
      <c r="H88" s="32"/>
      <c r="I88" s="32"/>
      <c r="J88" s="31"/>
      <c r="K88" s="32"/>
      <c r="L88" s="32"/>
      <c r="M88" s="32"/>
      <c r="N88" s="31"/>
      <c r="O88" s="32"/>
      <c r="P88" s="32"/>
      <c r="Q88" s="32"/>
      <c r="R88" s="31"/>
      <c r="T88" s="32"/>
      <c r="U88" s="32"/>
      <c r="V88" s="31"/>
    </row>
    <row r="89" spans="1:23" x14ac:dyDescent="0.35">
      <c r="C89" s="32"/>
      <c r="D89" s="32"/>
      <c r="E89" s="32"/>
      <c r="F89" s="31"/>
      <c r="G89" s="32"/>
      <c r="H89" s="32"/>
      <c r="I89" s="32"/>
      <c r="J89" s="31"/>
      <c r="K89" s="32"/>
      <c r="L89" s="32"/>
      <c r="M89" s="32"/>
      <c r="N89" s="31"/>
      <c r="O89" s="32"/>
      <c r="P89" s="32"/>
      <c r="Q89" s="32"/>
      <c r="R89" s="31"/>
      <c r="T89" s="32"/>
      <c r="U89" s="32"/>
      <c r="V89" s="31"/>
    </row>
    <row r="90" spans="1:23" x14ac:dyDescent="0.35">
      <c r="C90" s="32"/>
      <c r="D90" s="32"/>
      <c r="E90" s="32"/>
      <c r="F90" s="31"/>
      <c r="G90" s="32"/>
      <c r="H90" s="32"/>
      <c r="I90" s="32"/>
      <c r="J90" s="31"/>
      <c r="K90" s="32"/>
      <c r="L90" s="32"/>
      <c r="M90" s="32"/>
      <c r="N90" s="31"/>
      <c r="O90" s="32"/>
      <c r="P90" s="32"/>
      <c r="Q90" s="32"/>
      <c r="R90" s="31"/>
      <c r="T90" s="32"/>
      <c r="U90" s="32"/>
      <c r="V90" s="31"/>
    </row>
    <row r="91" spans="1:23" x14ac:dyDescent="0.35">
      <c r="C91" s="32"/>
      <c r="D91" s="32"/>
      <c r="E91" s="32"/>
      <c r="F91" s="31"/>
      <c r="G91" s="32"/>
      <c r="H91" s="32"/>
      <c r="I91" s="32"/>
      <c r="J91" s="31"/>
      <c r="K91" s="32"/>
      <c r="L91" s="32"/>
      <c r="M91" s="32"/>
      <c r="N91" s="31"/>
      <c r="O91" s="32"/>
      <c r="P91" s="32"/>
      <c r="Q91" s="32"/>
      <c r="R91" s="31"/>
      <c r="T91" s="32"/>
      <c r="U91" s="32"/>
      <c r="V91" s="31"/>
    </row>
  </sheetData>
  <mergeCells count="44">
    <mergeCell ref="T2:V2"/>
    <mergeCell ref="D3:F3"/>
    <mergeCell ref="H3:J3"/>
    <mergeCell ref="L3:N3"/>
    <mergeCell ref="P3:R3"/>
    <mergeCell ref="T3:V3"/>
    <mergeCell ref="Z2:AB2"/>
    <mergeCell ref="Z22:AB22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T22:V22"/>
    <mergeCell ref="D2:F2"/>
    <mergeCell ref="H2:J2"/>
    <mergeCell ref="L2:N2"/>
    <mergeCell ref="P2:R2"/>
    <mergeCell ref="Z42:AB42"/>
    <mergeCell ref="D43:F43"/>
    <mergeCell ref="H43:J43"/>
    <mergeCell ref="L43:N43"/>
    <mergeCell ref="P43:R43"/>
    <mergeCell ref="T43:V43"/>
    <mergeCell ref="D42:F42"/>
    <mergeCell ref="H42:J42"/>
    <mergeCell ref="L42:N42"/>
    <mergeCell ref="P42:R42"/>
    <mergeCell ref="T42:V42"/>
    <mergeCell ref="Z62:AB62"/>
    <mergeCell ref="D63:F63"/>
    <mergeCell ref="H63:J63"/>
    <mergeCell ref="L63:N63"/>
    <mergeCell ref="P63:R63"/>
    <mergeCell ref="T63:V63"/>
    <mergeCell ref="D62:F62"/>
    <mergeCell ref="H62:J62"/>
    <mergeCell ref="L62:N62"/>
    <mergeCell ref="P62:R62"/>
    <mergeCell ref="T62:V62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F7A8-0189-4C0F-BDD5-1E2AFF84DB75}">
  <dimension ref="A1:AG139"/>
  <sheetViews>
    <sheetView topLeftCell="A86" zoomScale="40" zoomScaleNormal="40" workbookViewId="0">
      <selection activeCell="AL106" sqref="AL106"/>
    </sheetView>
  </sheetViews>
  <sheetFormatPr defaultRowHeight="14.5" x14ac:dyDescent="0.35"/>
  <cols>
    <col min="1" max="1" width="4.54296875" customWidth="1"/>
    <col min="2" max="2" width="23.81640625" customWidth="1"/>
    <col min="3" max="3" width="5.1796875" customWidth="1"/>
    <col min="6" max="6" width="11.1796875" customWidth="1"/>
    <col min="7" max="7" width="3.26953125" customWidth="1"/>
    <col min="10" max="10" width="12.7265625" customWidth="1"/>
    <col min="11" max="11" width="4.453125" customWidth="1"/>
    <col min="14" max="14" width="13.1796875" customWidth="1"/>
    <col min="15" max="15" width="4.453125" customWidth="1"/>
    <col min="18" max="18" width="11.26953125" customWidth="1"/>
    <col min="19" max="19" width="4.453125" customWidth="1"/>
    <col min="22" max="22" width="11.81640625" customWidth="1"/>
    <col min="23" max="23" width="4.453125" customWidth="1"/>
    <col min="24" max="24" width="16.453125" customWidth="1"/>
    <col min="25" max="25" width="4.453125" customWidth="1"/>
    <col min="26" max="26" width="9.7265625" customWidth="1"/>
  </cols>
  <sheetData>
    <row r="1" spans="1:33" ht="15.5" x14ac:dyDescent="0.35">
      <c r="A1" s="17"/>
      <c r="B1" s="17"/>
      <c r="C1" s="17"/>
      <c r="D1" s="18"/>
      <c r="E1" s="18"/>
      <c r="F1" s="18"/>
      <c r="G1" s="21"/>
      <c r="H1" s="18"/>
      <c r="I1" s="18"/>
      <c r="J1" s="18"/>
      <c r="K1" s="21"/>
      <c r="L1" s="18"/>
      <c r="M1" s="18"/>
      <c r="N1" s="18"/>
      <c r="O1" s="21"/>
      <c r="P1" s="18"/>
      <c r="Q1" s="18"/>
      <c r="R1" s="18"/>
      <c r="S1" s="21"/>
      <c r="T1" s="18"/>
      <c r="U1" s="18"/>
      <c r="V1" s="18"/>
      <c r="W1" s="21"/>
    </row>
    <row r="2" spans="1:33" ht="15.5" x14ac:dyDescent="0.35">
      <c r="A2" s="17"/>
      <c r="B2" s="19" t="s">
        <v>13</v>
      </c>
      <c r="C2" s="17"/>
      <c r="D2" s="119" t="s">
        <v>14</v>
      </c>
      <c r="E2" s="119"/>
      <c r="F2" s="119"/>
      <c r="G2" s="21"/>
      <c r="H2" s="119" t="s">
        <v>14</v>
      </c>
      <c r="I2" s="119"/>
      <c r="J2" s="119"/>
      <c r="K2" s="21"/>
      <c r="L2" s="119" t="s">
        <v>14</v>
      </c>
      <c r="M2" s="119"/>
      <c r="N2" s="119"/>
      <c r="O2" s="21"/>
      <c r="P2" s="119" t="s">
        <v>14</v>
      </c>
      <c r="Q2" s="119"/>
      <c r="R2" s="119"/>
      <c r="S2" s="21"/>
      <c r="T2" s="119" t="s">
        <v>14</v>
      </c>
      <c r="U2" s="119"/>
      <c r="V2" s="119"/>
      <c r="W2" s="21"/>
      <c r="Z2" s="118"/>
      <c r="AA2" s="118"/>
      <c r="AB2" s="118"/>
    </row>
    <row r="3" spans="1:33" ht="15.5" x14ac:dyDescent="0.35">
      <c r="A3" s="17"/>
      <c r="B3" s="20"/>
      <c r="C3" s="17"/>
      <c r="D3" s="118" t="s">
        <v>15</v>
      </c>
      <c r="E3" s="118"/>
      <c r="F3" s="118"/>
      <c r="G3" s="21"/>
      <c r="H3" s="118" t="s">
        <v>16</v>
      </c>
      <c r="I3" s="118"/>
      <c r="J3" s="118"/>
      <c r="K3" s="21"/>
      <c r="L3" s="118" t="s">
        <v>17</v>
      </c>
      <c r="M3" s="118"/>
      <c r="N3" s="118"/>
      <c r="O3" s="21"/>
      <c r="P3" s="118" t="s">
        <v>18</v>
      </c>
      <c r="Q3" s="118"/>
      <c r="R3" s="118"/>
      <c r="S3" s="21"/>
      <c r="T3" s="118" t="s">
        <v>43</v>
      </c>
      <c r="U3" s="118"/>
      <c r="V3" s="118"/>
      <c r="W3" s="21"/>
      <c r="Z3" s="35"/>
      <c r="AA3" s="35"/>
      <c r="AB3" s="35"/>
    </row>
    <row r="4" spans="1:33" ht="15.5" x14ac:dyDescent="0.35">
      <c r="A4" s="17"/>
      <c r="B4" s="17"/>
      <c r="C4" s="17"/>
      <c r="D4" s="35" t="s">
        <v>62</v>
      </c>
      <c r="E4" s="35"/>
      <c r="F4" s="40" t="s">
        <v>66</v>
      </c>
      <c r="G4" s="21"/>
      <c r="H4" s="35" t="s">
        <v>62</v>
      </c>
      <c r="I4" s="35"/>
      <c r="J4" s="40" t="s">
        <v>66</v>
      </c>
      <c r="K4" s="21"/>
      <c r="L4" s="35" t="s">
        <v>62</v>
      </c>
      <c r="M4" s="35"/>
      <c r="N4" s="40" t="s">
        <v>66</v>
      </c>
      <c r="O4" s="21"/>
      <c r="P4" s="35" t="s">
        <v>62</v>
      </c>
      <c r="Q4" s="35"/>
      <c r="R4" s="40" t="s">
        <v>66</v>
      </c>
      <c r="S4" s="21"/>
      <c r="T4" s="35" t="s">
        <v>62</v>
      </c>
      <c r="U4" s="35"/>
      <c r="V4" s="40" t="s">
        <v>66</v>
      </c>
      <c r="W4" s="21"/>
      <c r="Z4" s="24"/>
      <c r="AA4" s="24"/>
      <c r="AB4" s="24"/>
    </row>
    <row r="5" spans="1:33" ht="15.5" x14ac:dyDescent="0.35">
      <c r="A5" s="17"/>
      <c r="B5" s="17"/>
      <c r="C5" s="17"/>
      <c r="D5" s="18"/>
      <c r="E5" s="18"/>
      <c r="F5" s="18"/>
      <c r="G5" s="21"/>
      <c r="H5" s="18"/>
      <c r="I5" s="18"/>
      <c r="J5" s="18"/>
      <c r="K5" s="21"/>
      <c r="L5" s="18"/>
      <c r="M5" s="18"/>
      <c r="N5" s="18"/>
      <c r="O5" s="21"/>
      <c r="P5" s="18"/>
      <c r="Q5" s="18"/>
      <c r="R5" s="18"/>
      <c r="S5" s="21"/>
      <c r="T5" s="18"/>
      <c r="U5" s="18"/>
      <c r="V5" s="18"/>
      <c r="W5" s="21"/>
    </row>
    <row r="6" spans="1:33" ht="15.5" x14ac:dyDescent="0.35">
      <c r="A6" s="17"/>
      <c r="B6" s="28">
        <v>1</v>
      </c>
      <c r="C6" s="17"/>
      <c r="D6" s="35">
        <v>70</v>
      </c>
      <c r="E6" s="35"/>
      <c r="F6" s="35">
        <f>(AVERAGE(D6:E6)/1000)*'Salivary Flow Rate'!L7</f>
        <v>20.210750000000012</v>
      </c>
      <c r="G6" s="43"/>
      <c r="H6" s="35">
        <v>72</v>
      </c>
      <c r="I6" s="35"/>
      <c r="J6" s="35">
        <f>(AVERAGE(H6:I6)/1000)*'Salivary Flow Rate'!U7</f>
        <v>20.241000000000003</v>
      </c>
      <c r="K6" s="43"/>
      <c r="L6" s="35">
        <v>34</v>
      </c>
      <c r="M6" s="35"/>
      <c r="N6" s="35">
        <f>(AVERAGE(L6:M6)/1000)*'Salivary Flow Rate'!AD7</f>
        <v>9.2879500000000075</v>
      </c>
      <c r="O6" s="43"/>
      <c r="P6" s="35">
        <v>26.5</v>
      </c>
      <c r="Q6" s="35"/>
      <c r="R6" s="35">
        <f>(AVERAGE(P6:Q6)/1000)*'Salivary Flow Rate'!AM7</f>
        <v>8.3422000000000054</v>
      </c>
      <c r="S6" s="21"/>
      <c r="T6" s="35">
        <f>AVERAGE(H6,L6,P6)</f>
        <v>44.166666666666664</v>
      </c>
      <c r="U6" s="35"/>
      <c r="V6" s="35">
        <f>(AVERAGE(H6,L6,P6)/1000)*'Salivary Flow Rate'!AO7</f>
        <v>12.795083333333338</v>
      </c>
      <c r="W6" s="21"/>
      <c r="X6" s="35"/>
    </row>
    <row r="7" spans="1:33" ht="15.5" x14ac:dyDescent="0.35">
      <c r="A7" s="17"/>
      <c r="B7" s="28">
        <v>2</v>
      </c>
      <c r="C7" s="17"/>
      <c r="D7" s="35">
        <v>318</v>
      </c>
      <c r="E7" s="35"/>
      <c r="F7" s="35">
        <f>(AVERAGE(D7:E7)/1000)*'Salivary Flow Rate'!L8</f>
        <v>182.25375000000003</v>
      </c>
      <c r="G7" s="43"/>
      <c r="H7" s="35">
        <v>158</v>
      </c>
      <c r="I7" s="35"/>
      <c r="J7" s="35">
        <f>(AVERAGE(H7:I7)/1000)*'Salivary Flow Rate'!U8</f>
        <v>67.509449999999973</v>
      </c>
      <c r="K7" s="43"/>
      <c r="L7" s="35">
        <v>151</v>
      </c>
      <c r="M7" s="35"/>
      <c r="N7" s="35">
        <f>(AVERAGE(L7:M7)/1000)*'Salivary Flow Rate'!AD8</f>
        <v>61.551375000000014</v>
      </c>
      <c r="O7" s="43"/>
      <c r="P7" s="35">
        <v>165</v>
      </c>
      <c r="Q7" s="35"/>
      <c r="R7" s="35">
        <f>(AVERAGE(P7:Q7)/1000)*'Salivary Flow Rate'!AM8</f>
        <v>67.82325000000003</v>
      </c>
      <c r="S7" s="21"/>
      <c r="T7" s="35">
        <f>AVERAGE(J7,N7,R7)</f>
        <v>65.628025000000008</v>
      </c>
      <c r="U7" s="35"/>
      <c r="V7" s="35">
        <f>(AVERAGE(H7,L7,P7)/1000)*'Salivary Flow Rate'!AO8</f>
        <v>65.620033333333353</v>
      </c>
      <c r="W7" s="21"/>
      <c r="X7" s="35"/>
    </row>
    <row r="8" spans="1:33" ht="15.5" x14ac:dyDescent="0.35">
      <c r="A8" s="17"/>
      <c r="B8" s="28">
        <v>3</v>
      </c>
      <c r="C8" s="17"/>
      <c r="D8" s="35">
        <v>776</v>
      </c>
      <c r="E8" s="35"/>
      <c r="F8" s="35">
        <f>(AVERAGE(D8:E8)/1000)*'Salivary Flow Rate'!L9</f>
        <v>556.7217999999998</v>
      </c>
      <c r="G8" s="43"/>
      <c r="H8" s="35">
        <v>559</v>
      </c>
      <c r="I8" s="35"/>
      <c r="J8" s="35">
        <f>(AVERAGE(H8:I8)/1000)*'Salivary Flow Rate'!U9</f>
        <v>357.5643500000001</v>
      </c>
      <c r="K8" s="43"/>
      <c r="L8" s="35">
        <v>556</v>
      </c>
      <c r="M8" s="35"/>
      <c r="N8" s="35">
        <f>(AVERAGE(L8:M8)/1000)*'Salivary Flow Rate'!AD9</f>
        <v>447.55220000000008</v>
      </c>
      <c r="O8" s="43"/>
      <c r="P8" s="35">
        <v>618</v>
      </c>
      <c r="Q8" s="35"/>
      <c r="R8" s="35">
        <f>(AVERAGE(P8:Q8)/1000)*'Salivary Flow Rate'!AM9</f>
        <v>495.03345000000007</v>
      </c>
      <c r="S8" s="21"/>
      <c r="T8" s="35">
        <f t="shared" ref="T8:T17" si="0">AVERAGE(J8,N8,R8)</f>
        <v>433.38333333333344</v>
      </c>
      <c r="U8" s="35"/>
      <c r="V8" s="35">
        <f>(AVERAGE(H8,L8,P8)/1000)*'Salivary Flow Rate'!AO9</f>
        <v>432.40756944444439</v>
      </c>
      <c r="W8" s="21"/>
      <c r="X8" s="35"/>
    </row>
    <row r="9" spans="1:33" ht="15.5" x14ac:dyDescent="0.35">
      <c r="A9" s="17"/>
      <c r="B9" s="28">
        <v>4</v>
      </c>
      <c r="C9" s="17"/>
      <c r="D9" s="35">
        <v>912</v>
      </c>
      <c r="E9" s="35"/>
      <c r="F9" s="35">
        <f>(AVERAGE(D9:E9)/1000)*'Salivary Flow Rate'!L10</f>
        <v>305.97599999999989</v>
      </c>
      <c r="G9" s="43"/>
      <c r="H9" s="35">
        <v>786</v>
      </c>
      <c r="I9" s="35"/>
      <c r="J9" s="35">
        <f>(AVERAGE(H9:I9)/1000)*'Salivary Flow Rate'!U10</f>
        <v>345.13260000000002</v>
      </c>
      <c r="K9" s="43"/>
      <c r="L9" s="35">
        <v>870</v>
      </c>
      <c r="M9" s="35"/>
      <c r="N9" s="35">
        <f>(AVERAGE(L9:M9)/1000)*'Salivary Flow Rate'!AD10</f>
        <v>436.34849999999994</v>
      </c>
      <c r="O9" s="43"/>
      <c r="P9" s="35">
        <v>639</v>
      </c>
      <c r="Q9" s="35"/>
      <c r="R9" s="35">
        <f>(AVERAGE(P9:Q9)/1000)*'Salivary Flow Rate'!AM10</f>
        <v>305.34615000000008</v>
      </c>
      <c r="S9" s="21"/>
      <c r="T9" s="35">
        <f>AVERAGE(J9,N9,R9)</f>
        <v>362.27575000000002</v>
      </c>
      <c r="U9" s="35"/>
      <c r="V9" s="35">
        <f>(AVERAGE(H9,L9,P9)/1000)*'Salivary Flow Rate'!AO10</f>
        <v>361.71749999999997</v>
      </c>
      <c r="W9" s="21"/>
      <c r="X9" s="35"/>
    </row>
    <row r="10" spans="1:33" ht="15.5" x14ac:dyDescent="0.35">
      <c r="A10" s="17"/>
      <c r="B10" s="28">
        <v>5</v>
      </c>
      <c r="C10" s="17"/>
      <c r="D10" s="35">
        <v>477</v>
      </c>
      <c r="E10" s="35"/>
      <c r="F10" s="35">
        <f>(AVERAGE(D10:E10)/1000)*'Salivary Flow Rate'!L11</f>
        <v>315.82169999999996</v>
      </c>
      <c r="G10" s="43"/>
      <c r="H10" s="35">
        <v>364</v>
      </c>
      <c r="I10" s="35"/>
      <c r="J10" s="35">
        <f>(AVERAGE(H10:I10)/1000)*'Salivary Flow Rate'!U11</f>
        <v>257.85759999999993</v>
      </c>
      <c r="K10" s="43"/>
      <c r="L10" s="35">
        <v>489</v>
      </c>
      <c r="M10" s="35"/>
      <c r="N10" s="35">
        <f>(AVERAGE(L10:M10)/1000)*'Salivary Flow Rate'!AD11</f>
        <v>274.39012499999995</v>
      </c>
      <c r="O10" s="43"/>
      <c r="P10" s="35">
        <v>693</v>
      </c>
      <c r="Q10" s="35"/>
      <c r="R10" s="35">
        <f>(AVERAGE(P10:Q10)/1000)*'Salivary Flow Rate'!AM11</f>
        <v>563.5649249999999</v>
      </c>
      <c r="S10" s="21"/>
      <c r="T10" s="35">
        <f t="shared" si="0"/>
        <v>365.2708833333333</v>
      </c>
      <c r="U10" s="35"/>
      <c r="V10" s="35">
        <f>(AVERAGE(H10,L10,P10)/1000)*'Salivary Flow Rate'!AO11</f>
        <v>357.77016666666668</v>
      </c>
      <c r="W10" s="21"/>
      <c r="X10" s="35"/>
    </row>
    <row r="11" spans="1:33" ht="15.5" x14ac:dyDescent="0.35">
      <c r="A11" s="17"/>
      <c r="B11" s="28">
        <v>7</v>
      </c>
      <c r="C11" s="17"/>
      <c r="D11" s="35">
        <v>365</v>
      </c>
      <c r="E11" s="35"/>
      <c r="F11" s="35">
        <f>(AVERAGE(D11:E11)/1000)*'Salivary Flow Rate'!L12</f>
        <v>124.44675000000001</v>
      </c>
      <c r="G11" s="43"/>
      <c r="H11" s="35">
        <v>473</v>
      </c>
      <c r="I11" s="35"/>
      <c r="J11" s="35">
        <f>(AVERAGE(H11:I11)/1000)*'Salivary Flow Rate'!U12</f>
        <v>232.42037499999992</v>
      </c>
      <c r="K11" s="43"/>
      <c r="L11" s="35">
        <v>206.5</v>
      </c>
      <c r="M11" s="35"/>
      <c r="N11" s="35">
        <f>(AVERAGE(L11:M11)/1000)*'Salivary Flow Rate'!AD12</f>
        <v>151.29222499999997</v>
      </c>
      <c r="O11" s="43"/>
      <c r="P11" s="35">
        <v>215.50000000000006</v>
      </c>
      <c r="Q11" s="35"/>
      <c r="R11" s="35">
        <f>(AVERAGE(P11:Q11)/1000)*'Salivary Flow Rate'!AM12</f>
        <v>171.08545000000001</v>
      </c>
      <c r="S11" s="21"/>
      <c r="T11" s="35">
        <f t="shared" si="0"/>
        <v>184.9326833333333</v>
      </c>
      <c r="U11" s="35"/>
      <c r="V11" s="35">
        <f>(AVERAGE(H11,L11,P11)/1000)*'Salivary Flow Rate'!AO12</f>
        <v>200.67143055555553</v>
      </c>
      <c r="W11" s="21"/>
      <c r="X11" s="35"/>
      <c r="AF11" s="29"/>
      <c r="AG11" s="89"/>
    </row>
    <row r="12" spans="1:33" ht="15.5" x14ac:dyDescent="0.35">
      <c r="A12" s="17"/>
      <c r="B12" s="28">
        <v>8</v>
      </c>
      <c r="C12" s="17"/>
      <c r="D12" s="35">
        <v>142</v>
      </c>
      <c r="E12" s="35"/>
      <c r="F12" s="35">
        <f>(AVERAGE(D12:E12)/1000)*'Salivary Flow Rate'!L13</f>
        <v>60.609149999999993</v>
      </c>
      <c r="G12" s="43"/>
      <c r="H12" s="35">
        <v>122</v>
      </c>
      <c r="I12" s="35"/>
      <c r="J12" s="35">
        <f>(AVERAGE(H12:I12)/1000)*'Salivary Flow Rate'!U13</f>
        <v>68.929999999999993</v>
      </c>
      <c r="K12" s="43"/>
      <c r="L12" s="35">
        <v>182.5</v>
      </c>
      <c r="M12" s="35"/>
      <c r="N12" s="35">
        <f>(AVERAGE(L12:M12)/1000)*'Salivary Flow Rate'!AD13</f>
        <v>98.851124999999996</v>
      </c>
      <c r="O12" s="43"/>
      <c r="P12" s="35">
        <v>223.5</v>
      </c>
      <c r="Q12" s="35"/>
      <c r="R12" s="35">
        <f>(AVERAGE(P12:Q12)/1000)*'Salivary Flow Rate'!AM13</f>
        <v>136.98873749999998</v>
      </c>
      <c r="S12" s="21"/>
      <c r="T12" s="35">
        <f t="shared" si="0"/>
        <v>101.58995416666664</v>
      </c>
      <c r="U12" s="35"/>
      <c r="V12" s="35">
        <f>(AVERAGE(H12,L12,P12)/1000)*'Salivary Flow Rate'!AO13</f>
        <v>100.88173333333334</v>
      </c>
      <c r="W12" s="21"/>
      <c r="X12" s="35"/>
    </row>
    <row r="13" spans="1:33" ht="15.5" x14ac:dyDescent="0.35">
      <c r="A13" s="17"/>
      <c r="B13" s="28">
        <v>9</v>
      </c>
      <c r="C13" s="17"/>
      <c r="D13" s="35">
        <v>544.5</v>
      </c>
      <c r="E13" s="35"/>
      <c r="F13" s="35">
        <f>(AVERAGE(D13:E13)/1000)*'Salivary Flow Rate'!L14</f>
        <v>353.87054999999992</v>
      </c>
      <c r="G13" s="43"/>
      <c r="H13" s="35">
        <v>476.5</v>
      </c>
      <c r="I13" s="35"/>
      <c r="J13" s="35">
        <f>(AVERAGE(H13:I13)/1000)*'Salivary Flow Rate'!U14</f>
        <v>248.99507500000001</v>
      </c>
      <c r="K13" s="43"/>
      <c r="L13" s="35">
        <v>419</v>
      </c>
      <c r="M13" s="35"/>
      <c r="N13" s="35">
        <f>(AVERAGE(L13:M13)/1000)*'Salivary Flow Rate'!AD14</f>
        <v>268.76755000000009</v>
      </c>
      <c r="O13" s="43"/>
      <c r="P13" s="35">
        <v>241.5</v>
      </c>
      <c r="Q13" s="35"/>
      <c r="R13" s="35">
        <f>(AVERAGE(P13:Q13)/1000)*'Salivary Flow Rate'!AM14</f>
        <v>155.3992125</v>
      </c>
      <c r="S13" s="21"/>
      <c r="T13" s="35">
        <f t="shared" si="0"/>
        <v>224.38727916666667</v>
      </c>
      <c r="U13" s="35"/>
      <c r="V13" s="35">
        <f>(AVERAGE(H13,L13,P13)/1000)*'Salivary Flow Rate'!AO14</f>
        <v>228.34434166666671</v>
      </c>
      <c r="W13" s="21"/>
      <c r="X13" s="35"/>
    </row>
    <row r="14" spans="1:33" ht="15.5" x14ac:dyDescent="0.35">
      <c r="A14" s="17"/>
      <c r="B14" s="28">
        <v>11</v>
      </c>
      <c r="C14" s="17"/>
      <c r="D14" s="35">
        <v>23.5</v>
      </c>
      <c r="E14" s="35"/>
      <c r="F14" s="35">
        <f>(AVERAGE(D14:E14)/1000)*'Salivary Flow Rate'!L15</f>
        <v>23.003562500000005</v>
      </c>
      <c r="G14" s="43"/>
      <c r="H14" s="35">
        <v>107.5</v>
      </c>
      <c r="I14" s="35"/>
      <c r="J14" s="35">
        <f>(AVERAGE(H14:I14)/1000)*'Salivary Flow Rate'!U15</f>
        <v>122.43981249999999</v>
      </c>
      <c r="K14" s="43"/>
      <c r="L14" s="35">
        <v>49.499999999999972</v>
      </c>
      <c r="M14" s="35"/>
      <c r="N14" s="35">
        <f>(AVERAGE(L14:M14)/1000)*'Salivary Flow Rate'!AD15</f>
        <v>50.877337499999967</v>
      </c>
      <c r="O14" s="43"/>
      <c r="P14" s="35">
        <v>157</v>
      </c>
      <c r="Q14" s="35"/>
      <c r="R14" s="35">
        <f>(AVERAGE(P14:Q14)/1000)*'Salivary Flow Rate'!AM15</f>
        <v>144.02002500000003</v>
      </c>
      <c r="S14" s="21"/>
      <c r="T14" s="35">
        <f t="shared" si="0"/>
        <v>105.77905833333334</v>
      </c>
      <c r="U14" s="35"/>
      <c r="V14" s="35">
        <f>(AVERAGE(H14,L14,P14)/1000)*'Salivary Flow Rate'!AO15</f>
        <v>107.60169444444446</v>
      </c>
      <c r="W14" s="21"/>
      <c r="X14" s="35"/>
    </row>
    <row r="15" spans="1:33" ht="15.5" x14ac:dyDescent="0.35">
      <c r="A15" s="17"/>
      <c r="B15" s="28">
        <v>12</v>
      </c>
      <c r="C15" s="17"/>
      <c r="D15" s="35">
        <v>479.5</v>
      </c>
      <c r="E15" s="35"/>
      <c r="F15" s="35">
        <f>(AVERAGE(D15:E15)/1000)*'Salivary Flow Rate'!L16</f>
        <v>295.68367500000005</v>
      </c>
      <c r="G15" s="43"/>
      <c r="H15" s="35">
        <v>245.5</v>
      </c>
      <c r="I15" s="35"/>
      <c r="J15" s="35">
        <f>(AVERAGE(H15:I15)/1000)*'Salivary Flow Rate'!U16</f>
        <v>120.34409999999998</v>
      </c>
      <c r="K15" s="43"/>
      <c r="L15" s="35">
        <v>333.5</v>
      </c>
      <c r="M15" s="35"/>
      <c r="N15" s="35">
        <f>(AVERAGE(L15:M15)/1000)*'Salivary Flow Rate'!AD16</f>
        <v>222.91140000000004</v>
      </c>
      <c r="O15" s="43"/>
      <c r="P15" s="35">
        <v>257</v>
      </c>
      <c r="Q15" s="35"/>
      <c r="R15" s="35">
        <f>(AVERAGE(P15:Q15)/1000)*'Salivary Flow Rate'!AM16</f>
        <v>165.06467500000002</v>
      </c>
      <c r="S15" s="21"/>
      <c r="T15" s="35">
        <f t="shared" si="0"/>
        <v>169.44005833333335</v>
      </c>
      <c r="U15" s="35"/>
      <c r="V15" s="35">
        <f>(AVERAGE(H15,L15,P15)/1000)*'Salivary Flow Rate'!AO16</f>
        <v>167.28127777777777</v>
      </c>
      <c r="W15" s="21"/>
      <c r="X15" s="35"/>
    </row>
    <row r="16" spans="1:33" ht="15.5" x14ac:dyDescent="0.35">
      <c r="A16" s="17"/>
      <c r="B16" s="28">
        <v>13</v>
      </c>
      <c r="C16" s="17"/>
      <c r="D16" s="35">
        <v>104</v>
      </c>
      <c r="E16" s="35"/>
      <c r="F16" s="35">
        <f>(AVERAGE(D16:E16)/1000)*'Salivary Flow Rate'!L17</f>
        <v>45.895199999999981</v>
      </c>
      <c r="G16" s="43"/>
      <c r="H16" s="35">
        <v>85.000000000000028</v>
      </c>
      <c r="I16" s="35"/>
      <c r="J16" s="35">
        <f>(AVERAGE(H16:I16)/1000)*'Salivary Flow Rate'!U17</f>
        <v>37.572125000000007</v>
      </c>
      <c r="K16" s="43"/>
      <c r="L16" s="35">
        <v>189.5</v>
      </c>
      <c r="M16" s="35"/>
      <c r="N16" s="35">
        <f>(AVERAGE(L16:M16)/1000)*'Salivary Flow Rate'!AD17</f>
        <v>61.634874999999965</v>
      </c>
      <c r="O16" s="43"/>
      <c r="P16" s="35">
        <v>50</v>
      </c>
      <c r="Q16" s="35"/>
      <c r="R16" s="35">
        <f>(AVERAGE(P16:Q16)/1000)*'Salivary Flow Rate'!AM17</f>
        <v>16.40750000000001</v>
      </c>
      <c r="S16" s="21"/>
      <c r="T16" s="35">
        <f t="shared" si="0"/>
        <v>38.538166666666662</v>
      </c>
      <c r="U16" s="35"/>
      <c r="V16" s="35">
        <f>(AVERAGE(H16,L16,P16)/1000)*'Salivary Flow Rate'!AO17</f>
        <v>39.496156944444436</v>
      </c>
      <c r="W16" s="21"/>
      <c r="X16" s="35"/>
    </row>
    <row r="17" spans="1:28" ht="15.5" x14ac:dyDescent="0.35">
      <c r="A17" s="17"/>
      <c r="B17" s="28">
        <v>14</v>
      </c>
      <c r="C17" s="17"/>
      <c r="D17" s="35">
        <v>887.5</v>
      </c>
      <c r="E17" s="35"/>
      <c r="F17" s="35">
        <f>(AVERAGE(D17:E17)/1000)*'Salivary Flow Rate'!L18</f>
        <v>564.80499999999984</v>
      </c>
      <c r="G17" s="43"/>
      <c r="H17" s="35">
        <v>159</v>
      </c>
      <c r="I17" s="35"/>
      <c r="J17" s="35">
        <f>(AVERAGE(H17:I17)/1000)*'Salivary Flow Rate'!U18</f>
        <v>111.86444999999999</v>
      </c>
      <c r="K17" s="43"/>
      <c r="L17" s="35">
        <v>134</v>
      </c>
      <c r="M17" s="35"/>
      <c r="N17" s="35">
        <f>(AVERAGE(L17:M17)/1000)*'Salivary Flow Rate'!AD18</f>
        <v>82.075000000000003</v>
      </c>
      <c r="O17" s="43"/>
      <c r="P17" s="35">
        <v>150.99999999999994</v>
      </c>
      <c r="Q17" s="35"/>
      <c r="R17" s="35">
        <f>(AVERAGE(P17:Q17)/1000)*'Salivary Flow Rate'!AM18</f>
        <v>90.124350000000021</v>
      </c>
      <c r="S17" s="21"/>
      <c r="T17" s="35">
        <f t="shared" si="0"/>
        <v>94.687933333333334</v>
      </c>
      <c r="U17" s="35"/>
      <c r="V17" s="35">
        <f>(AVERAGE(H17,L17,P17)/1000)*'Salivary Flow Rate'!AO18</f>
        <v>94.369733333333329</v>
      </c>
      <c r="W17" s="21"/>
      <c r="X17" s="35"/>
    </row>
    <row r="18" spans="1:28" ht="15.5" x14ac:dyDescent="0.35">
      <c r="A18" s="17"/>
      <c r="B18" s="17"/>
      <c r="C18" s="17"/>
      <c r="D18" s="25"/>
      <c r="E18" s="25"/>
      <c r="F18" s="25"/>
      <c r="G18" s="43"/>
      <c r="H18" s="25"/>
      <c r="I18" s="25"/>
      <c r="J18" s="25"/>
      <c r="K18" s="43"/>
      <c r="L18" s="25"/>
      <c r="M18" s="25"/>
      <c r="N18" s="25"/>
      <c r="O18" s="43"/>
      <c r="P18" s="25"/>
      <c r="Q18" s="25"/>
      <c r="R18" s="25"/>
      <c r="S18" s="21"/>
      <c r="T18" s="25"/>
      <c r="U18" s="25"/>
      <c r="V18" s="25"/>
      <c r="W18" s="21"/>
    </row>
    <row r="19" spans="1:28" ht="15.5" x14ac:dyDescent="0.35">
      <c r="A19" s="17"/>
      <c r="B19" s="22" t="s">
        <v>11</v>
      </c>
      <c r="C19" s="18" t="e">
        <f>AVERAGE(C6:C10)</f>
        <v>#DIV/0!</v>
      </c>
      <c r="D19" s="27">
        <f>AVERAGE(D6:D17)</f>
        <v>424.91666666666669</v>
      </c>
      <c r="E19" s="27" t="e">
        <f t="shared" ref="E19" si="1">AVERAGE(E6:E17)</f>
        <v>#DIV/0!</v>
      </c>
      <c r="F19" s="27">
        <f>AVERAGE(F6:F17)</f>
        <v>237.44149062499994</v>
      </c>
      <c r="G19" s="43"/>
      <c r="H19" s="27">
        <f>AVERAGE(H6:H10)</f>
        <v>387.8</v>
      </c>
      <c r="I19" s="27" t="e">
        <f>AVERAGE(I6:I10)</f>
        <v>#DIV/0!</v>
      </c>
      <c r="J19" s="27">
        <f>AVERAGE(J6:J17)</f>
        <v>165.90591145833335</v>
      </c>
      <c r="K19" s="43"/>
      <c r="L19" s="27">
        <f>AVERAGE(L6:L10)</f>
        <v>420</v>
      </c>
      <c r="M19" s="27" t="e">
        <f>AVERAGE(M6:M10)</f>
        <v>#DIV/0!</v>
      </c>
      <c r="N19" s="27">
        <f>AVERAGE(N6:N17)</f>
        <v>180.46163854166662</v>
      </c>
      <c r="O19" s="43"/>
      <c r="P19" s="27">
        <f>AVERAGE(P6:P10)</f>
        <v>428.3</v>
      </c>
      <c r="Q19" s="27" t="e">
        <f>AVERAGE(Q6:Q10)</f>
        <v>#DIV/0!</v>
      </c>
      <c r="R19" s="27">
        <f>AVERAGE(R6:R17)</f>
        <v>193.26666041666667</v>
      </c>
      <c r="S19" s="21"/>
      <c r="T19" s="27">
        <f>AVERAGE(T6:T10)</f>
        <v>254.14493166666671</v>
      </c>
      <c r="U19" s="27" t="e">
        <f>AVERAGE(U6:U10)</f>
        <v>#DIV/0!</v>
      </c>
      <c r="V19" s="27">
        <f>AVERAGE(V6:V17)</f>
        <v>180.74639340277781</v>
      </c>
      <c r="W19" s="21"/>
      <c r="Z19" s="114"/>
      <c r="AA19" s="114"/>
      <c r="AB19" s="114"/>
    </row>
    <row r="20" spans="1:28" ht="15.5" x14ac:dyDescent="0.35">
      <c r="A20" s="18"/>
      <c r="B20" s="23" t="s">
        <v>12</v>
      </c>
      <c r="C20" s="18" t="e">
        <f>STDEV(C6:C10)</f>
        <v>#DIV/0!</v>
      </c>
      <c r="D20" s="27">
        <f>STDEV(D6:D17)</f>
        <v>313.28710571305135</v>
      </c>
      <c r="E20" s="27" t="e">
        <f t="shared" ref="E20:V20" si="2">STDEV(E6:E17)</f>
        <v>#DIV/0!</v>
      </c>
      <c r="F20" s="27">
        <f t="shared" si="2"/>
        <v>193.96369699881186</v>
      </c>
      <c r="G20" s="27" t="e">
        <f t="shared" si="2"/>
        <v>#DIV/0!</v>
      </c>
      <c r="H20" s="27">
        <f t="shared" si="2"/>
        <v>229.31004467948867</v>
      </c>
      <c r="I20" s="27" t="e">
        <f t="shared" si="2"/>
        <v>#DIV/0!</v>
      </c>
      <c r="J20" s="27">
        <f t="shared" si="2"/>
        <v>117.66591269737171</v>
      </c>
      <c r="K20" s="27" t="e">
        <f t="shared" si="2"/>
        <v>#DIV/0!</v>
      </c>
      <c r="L20" s="27">
        <f t="shared" si="2"/>
        <v>244.84591242929366</v>
      </c>
      <c r="M20" s="27" t="e">
        <f t="shared" si="2"/>
        <v>#DIV/0!</v>
      </c>
      <c r="N20" s="27">
        <f t="shared" si="2"/>
        <v>149.78195217989222</v>
      </c>
      <c r="O20" s="27" t="e">
        <f t="shared" si="2"/>
        <v>#DIV/0!</v>
      </c>
      <c r="P20" s="27">
        <f t="shared" si="2"/>
        <v>230.55681939534335</v>
      </c>
      <c r="Q20" s="27" t="e">
        <f t="shared" si="2"/>
        <v>#DIV/0!</v>
      </c>
      <c r="R20" s="27">
        <f t="shared" si="2"/>
        <v>176.04497192201276</v>
      </c>
      <c r="S20" s="27" t="e">
        <f t="shared" si="2"/>
        <v>#DIV/0!</v>
      </c>
      <c r="T20" s="27">
        <f t="shared" si="2"/>
        <v>136.26900642891738</v>
      </c>
      <c r="U20" s="27" t="e">
        <f t="shared" si="2"/>
        <v>#DIV/0!</v>
      </c>
      <c r="V20" s="27">
        <f t="shared" si="2"/>
        <v>138.45510441637131</v>
      </c>
      <c r="W20" s="21"/>
    </row>
    <row r="21" spans="1:28" ht="15.5" x14ac:dyDescent="0.35">
      <c r="A21" s="17"/>
      <c r="B21" s="17"/>
      <c r="C21" s="17"/>
      <c r="D21" s="18"/>
      <c r="E21" s="18"/>
      <c r="F21" s="18"/>
      <c r="G21" s="43"/>
      <c r="H21" s="18"/>
      <c r="I21" s="18"/>
      <c r="J21" s="18"/>
      <c r="K21" s="43"/>
      <c r="L21" s="18"/>
      <c r="M21" s="18"/>
      <c r="N21" s="18"/>
      <c r="O21" s="43"/>
      <c r="P21" s="18"/>
      <c r="Q21" s="18"/>
      <c r="R21" s="18"/>
      <c r="S21" s="21"/>
      <c r="T21" s="18"/>
      <c r="U21" s="18"/>
      <c r="V21" s="18"/>
      <c r="W21" s="21"/>
    </row>
    <row r="22" spans="1:28" ht="15.5" x14ac:dyDescent="0.35">
      <c r="A22" s="18"/>
      <c r="B22" s="23" t="s">
        <v>71</v>
      </c>
      <c r="C22" s="18"/>
      <c r="D22" s="27"/>
      <c r="E22" s="27"/>
      <c r="F22" s="27">
        <f>MIN(F6:F17)</f>
        <v>20.210750000000012</v>
      </c>
      <c r="G22" s="43"/>
      <c r="H22" s="27"/>
      <c r="I22" s="27"/>
      <c r="J22" s="27">
        <f>MIN(J6:J17)</f>
        <v>20.241000000000003</v>
      </c>
      <c r="K22" s="43"/>
      <c r="L22" s="27"/>
      <c r="M22" s="27"/>
      <c r="N22" s="27">
        <f>MIN(N6:N17)</f>
        <v>9.2879500000000075</v>
      </c>
      <c r="O22" s="43"/>
      <c r="P22" s="27"/>
      <c r="Q22" s="27"/>
      <c r="R22" s="27">
        <f>MIN(R6:R17)</f>
        <v>8.3422000000000054</v>
      </c>
      <c r="S22" s="21"/>
      <c r="T22" s="27"/>
      <c r="U22" s="27"/>
      <c r="V22" s="27">
        <f>MIN(V6:V17)</f>
        <v>12.795083333333338</v>
      </c>
      <c r="W22" s="33"/>
    </row>
    <row r="23" spans="1:28" ht="15.5" x14ac:dyDescent="0.35">
      <c r="A23" s="18"/>
      <c r="B23" s="23" t="s">
        <v>72</v>
      </c>
      <c r="C23" s="18"/>
      <c r="D23" s="27"/>
      <c r="E23" s="27"/>
      <c r="F23" s="27">
        <f>QUARTILE(F6:F17,1)</f>
        <v>56.93066249999999</v>
      </c>
      <c r="G23" s="43"/>
      <c r="H23" s="27"/>
      <c r="I23" s="27"/>
      <c r="J23" s="27">
        <f>QUARTILE(J6:J17,1)</f>
        <v>68.574862499999995</v>
      </c>
      <c r="K23" s="43"/>
      <c r="L23" s="27"/>
      <c r="M23" s="27"/>
      <c r="N23" s="27">
        <f>QUARTILE(N6:N17,1)</f>
        <v>61.613999999999976</v>
      </c>
      <c r="O23" s="43"/>
      <c r="P23" s="27"/>
      <c r="Q23" s="27"/>
      <c r="R23" s="27">
        <f>QUARTILE(R6:R17,1)</f>
        <v>84.549075000000016</v>
      </c>
      <c r="S23" s="21"/>
      <c r="T23" s="27"/>
      <c r="U23" s="27"/>
      <c r="V23" s="27">
        <f>QUARTILE(V6:V17,1)</f>
        <v>87.182308333333339</v>
      </c>
      <c r="W23" s="33"/>
    </row>
    <row r="24" spans="1:28" s="96" customFormat="1" ht="15.5" x14ac:dyDescent="0.35">
      <c r="A24" s="90"/>
      <c r="B24" s="91" t="s">
        <v>73</v>
      </c>
      <c r="C24" s="90"/>
      <c r="D24" s="92"/>
      <c r="E24" s="92"/>
      <c r="F24" s="92">
        <f>MEDIAN(F6:F17)</f>
        <v>238.96871250000004</v>
      </c>
      <c r="G24" s="93"/>
      <c r="H24" s="92"/>
      <c r="I24" s="92"/>
      <c r="J24" s="92">
        <f>MEDIAN(J6:J17)</f>
        <v>121.39195624999999</v>
      </c>
      <c r="K24" s="93"/>
      <c r="L24" s="92"/>
      <c r="M24" s="92"/>
      <c r="N24" s="92">
        <f>MEDIAN(N6:N17)</f>
        <v>125.07167499999998</v>
      </c>
      <c r="O24" s="93"/>
      <c r="P24" s="92"/>
      <c r="Q24" s="92"/>
      <c r="R24" s="92">
        <f>MEDIAN(R6:R17)</f>
        <v>149.70961875</v>
      </c>
      <c r="S24" s="94"/>
      <c r="T24" s="92"/>
      <c r="U24" s="92"/>
      <c r="V24" s="92">
        <f>MEDIAN(V6:V17)</f>
        <v>137.44148611111112</v>
      </c>
      <c r="W24" s="95"/>
    </row>
    <row r="25" spans="1:28" ht="15.5" x14ac:dyDescent="0.35">
      <c r="A25" s="18"/>
      <c r="B25" s="23" t="s">
        <v>74</v>
      </c>
      <c r="C25" s="18"/>
      <c r="D25" s="27"/>
      <c r="E25" s="27"/>
      <c r="F25" s="27">
        <f>QUARTILE(F6:F17,3)</f>
        <v>325.33391249999994</v>
      </c>
      <c r="G25" s="43"/>
      <c r="H25" s="27"/>
      <c r="I25" s="27"/>
      <c r="J25" s="27">
        <f>QUARTILE(J6:J17,3)</f>
        <v>251.21070624999999</v>
      </c>
      <c r="K25" s="43"/>
      <c r="L25" s="27"/>
      <c r="M25" s="27"/>
      <c r="N25" s="27">
        <f>QUARTILE(N6:N17,3)</f>
        <v>270.17319375000005</v>
      </c>
      <c r="O25" s="43"/>
      <c r="P25" s="27"/>
      <c r="Q25" s="27"/>
      <c r="R25" s="27">
        <f>QUARTILE(R6:R17,3)</f>
        <v>204.65062500000002</v>
      </c>
      <c r="S25" s="21"/>
      <c r="T25" s="27"/>
      <c r="U25" s="27"/>
      <c r="V25" s="27">
        <f>QUARTILE(V6:V17,3)</f>
        <v>260.70079791666672</v>
      </c>
      <c r="W25" s="33"/>
    </row>
    <row r="26" spans="1:28" ht="15.5" x14ac:dyDescent="0.35">
      <c r="A26" s="18"/>
      <c r="B26" s="23" t="s">
        <v>75</v>
      </c>
      <c r="C26" s="18"/>
      <c r="D26" s="27"/>
      <c r="E26" s="27"/>
      <c r="F26" s="27">
        <f>MAX(F6:F17)</f>
        <v>564.80499999999984</v>
      </c>
      <c r="G26" s="43"/>
      <c r="H26" s="27"/>
      <c r="I26" s="27"/>
      <c r="J26" s="27">
        <f>MAX(J6:J17)</f>
        <v>357.5643500000001</v>
      </c>
      <c r="K26" s="43"/>
      <c r="L26" s="27"/>
      <c r="M26" s="27"/>
      <c r="N26" s="27">
        <f>MAX(N6:N17)</f>
        <v>447.55220000000008</v>
      </c>
      <c r="O26" s="43"/>
      <c r="P26" s="27"/>
      <c r="Q26" s="27"/>
      <c r="R26" s="27">
        <f>MAX(R6:R17)</f>
        <v>563.5649249999999</v>
      </c>
      <c r="S26" s="21"/>
      <c r="T26" s="27"/>
      <c r="U26" s="27"/>
      <c r="V26" s="27">
        <f>MAX(V6:V17)</f>
        <v>432.40756944444439</v>
      </c>
      <c r="W26" s="33"/>
    </row>
    <row r="27" spans="1:28" ht="15.5" x14ac:dyDescent="0.35">
      <c r="A27" s="18"/>
      <c r="B27" s="23"/>
      <c r="C27" s="18"/>
      <c r="D27" s="27"/>
      <c r="E27" s="27"/>
      <c r="F27" s="27"/>
      <c r="G27" s="43"/>
      <c r="H27" s="27"/>
      <c r="I27" s="27"/>
      <c r="J27" s="27"/>
      <c r="K27" s="43"/>
      <c r="L27" s="27"/>
      <c r="M27" s="27"/>
      <c r="N27" s="27"/>
      <c r="O27" s="43"/>
      <c r="P27" s="27"/>
      <c r="Q27" s="27"/>
      <c r="R27" s="27"/>
      <c r="S27" s="21"/>
      <c r="T27" s="27"/>
      <c r="U27" s="27"/>
      <c r="V27" s="27"/>
      <c r="W27" s="33"/>
    </row>
    <row r="28" spans="1:28" ht="15.5" x14ac:dyDescent="0.35">
      <c r="A28" s="18"/>
      <c r="B28" s="23" t="s">
        <v>76</v>
      </c>
      <c r="C28" s="18"/>
      <c r="D28" s="27"/>
      <c r="E28" s="27"/>
      <c r="F28" s="27">
        <f>F22</f>
        <v>20.210750000000012</v>
      </c>
      <c r="G28" s="43"/>
      <c r="H28" s="27"/>
      <c r="I28" s="27"/>
      <c r="J28" s="27">
        <f>J22</f>
        <v>20.241000000000003</v>
      </c>
      <c r="K28" s="43"/>
      <c r="L28" s="27"/>
      <c r="M28" s="27"/>
      <c r="N28" s="27">
        <f>N22</f>
        <v>9.2879500000000075</v>
      </c>
      <c r="O28" s="43"/>
      <c r="P28" s="27"/>
      <c r="Q28" s="27"/>
      <c r="R28" s="27">
        <f>R22</f>
        <v>8.3422000000000054</v>
      </c>
      <c r="S28" s="21"/>
      <c r="T28" s="27"/>
      <c r="U28" s="27"/>
      <c r="V28" s="27">
        <f>V22</f>
        <v>12.795083333333338</v>
      </c>
      <c r="W28" s="33"/>
    </row>
    <row r="29" spans="1:28" ht="15.5" x14ac:dyDescent="0.35">
      <c r="A29" s="18" t="s">
        <v>77</v>
      </c>
      <c r="B29" s="23" t="s">
        <v>78</v>
      </c>
      <c r="C29" s="18"/>
      <c r="D29" s="27"/>
      <c r="E29" s="27"/>
      <c r="F29" s="27">
        <f>(F23-F22)</f>
        <v>36.719912499999978</v>
      </c>
      <c r="G29" s="43"/>
      <c r="H29" s="27"/>
      <c r="I29" s="27"/>
      <c r="J29" s="27">
        <f>(J23-J22)</f>
        <v>48.333862499999995</v>
      </c>
      <c r="K29" s="43"/>
      <c r="L29" s="27"/>
      <c r="M29" s="27"/>
      <c r="N29" s="27">
        <f>(N23-N22)</f>
        <v>52.326049999999967</v>
      </c>
      <c r="O29" s="43"/>
      <c r="P29" s="27"/>
      <c r="Q29" s="27"/>
      <c r="R29" s="27">
        <f>(R23-R22)</f>
        <v>76.206875000000011</v>
      </c>
      <c r="S29" s="21"/>
      <c r="T29" s="27"/>
      <c r="U29" s="27"/>
      <c r="V29" s="27">
        <f>(V23-V22)</f>
        <v>74.387225000000001</v>
      </c>
      <c r="W29" s="33"/>
    </row>
    <row r="30" spans="1:28" ht="17.25" customHeight="1" x14ac:dyDescent="0.35">
      <c r="A30" s="18"/>
      <c r="B30" s="23" t="s">
        <v>79</v>
      </c>
      <c r="C30" s="18"/>
      <c r="D30" s="27"/>
      <c r="E30" s="27"/>
      <c r="F30" s="27">
        <f>(F24-F23)</f>
        <v>182.03805000000006</v>
      </c>
      <c r="G30" s="43"/>
      <c r="H30" s="27"/>
      <c r="I30" s="27"/>
      <c r="J30" s="27">
        <f>(J24-J23)</f>
        <v>52.817093749999998</v>
      </c>
      <c r="K30" s="43"/>
      <c r="L30" s="27"/>
      <c r="M30" s="27"/>
      <c r="N30" s="27">
        <f>(N24-N23)</f>
        <v>63.457675000000009</v>
      </c>
      <c r="O30" s="43"/>
      <c r="P30" s="27"/>
      <c r="Q30" s="27"/>
      <c r="R30" s="27">
        <f>(R24-R23)</f>
        <v>65.160543749999988</v>
      </c>
      <c r="S30" s="21"/>
      <c r="T30" s="27"/>
      <c r="U30" s="27"/>
      <c r="V30" s="27">
        <f>(V24-V23)</f>
        <v>50.259177777777779</v>
      </c>
      <c r="W30" s="33"/>
    </row>
    <row r="31" spans="1:28" ht="15.5" x14ac:dyDescent="0.35">
      <c r="A31" s="18"/>
      <c r="B31" s="23" t="s">
        <v>80</v>
      </c>
      <c r="C31" s="18"/>
      <c r="D31" s="27"/>
      <c r="E31" s="27"/>
      <c r="F31" s="27">
        <f>(F25-F24)</f>
        <v>86.365199999999902</v>
      </c>
      <c r="G31" s="43"/>
      <c r="H31" s="27"/>
      <c r="I31" s="27"/>
      <c r="J31" s="27">
        <f>(J25-J24)</f>
        <v>129.81874999999999</v>
      </c>
      <c r="K31" s="43"/>
      <c r="L31" s="27"/>
      <c r="M31" s="27"/>
      <c r="N31" s="27">
        <f>(N25-N24)</f>
        <v>145.10151875000008</v>
      </c>
      <c r="O31" s="43"/>
      <c r="P31" s="27"/>
      <c r="Q31" s="27"/>
      <c r="R31" s="27">
        <f>(R25-R24)</f>
        <v>54.941006250000015</v>
      </c>
      <c r="S31" s="21"/>
      <c r="T31" s="27"/>
      <c r="U31" s="27"/>
      <c r="V31" s="27">
        <f>(V25-V24)</f>
        <v>123.2593118055556</v>
      </c>
      <c r="W31" s="33"/>
    </row>
    <row r="32" spans="1:28" ht="15.5" x14ac:dyDescent="0.35">
      <c r="A32" s="18"/>
      <c r="B32" s="23" t="s">
        <v>81</v>
      </c>
      <c r="C32" s="18"/>
      <c r="D32" s="27"/>
      <c r="E32" s="27"/>
      <c r="F32" s="27">
        <f>(F26-F25)</f>
        <v>239.4710874999999</v>
      </c>
      <c r="G32" s="43"/>
      <c r="H32" s="27"/>
      <c r="I32" s="27"/>
      <c r="J32" s="27">
        <f>(J26-J25)</f>
        <v>106.35364375000012</v>
      </c>
      <c r="K32" s="43"/>
      <c r="L32" s="27"/>
      <c r="M32" s="27"/>
      <c r="N32" s="27">
        <f>(N26-N25)</f>
        <v>177.37900625000003</v>
      </c>
      <c r="O32" s="43"/>
      <c r="P32" s="27"/>
      <c r="Q32" s="27"/>
      <c r="R32" s="27">
        <f>(R26-R25)</f>
        <v>358.91429999999991</v>
      </c>
      <c r="S32" s="21"/>
      <c r="T32" s="27"/>
      <c r="U32" s="27"/>
      <c r="V32" s="27">
        <f>(V26-V25)</f>
        <v>171.70677152777768</v>
      </c>
      <c r="W32" s="33"/>
    </row>
    <row r="33" spans="1:28" ht="15.5" x14ac:dyDescent="0.35">
      <c r="A33" s="17"/>
      <c r="B33" s="17"/>
      <c r="C33" s="17"/>
      <c r="D33" s="18"/>
      <c r="E33" s="18"/>
      <c r="F33" s="18"/>
      <c r="G33" s="43"/>
      <c r="H33" s="18"/>
      <c r="I33" s="18"/>
      <c r="J33" s="18"/>
      <c r="K33" s="43"/>
      <c r="L33" s="18"/>
      <c r="M33" s="18"/>
      <c r="N33" s="18"/>
      <c r="O33" s="43"/>
      <c r="P33" s="18"/>
      <c r="Q33" s="18"/>
      <c r="R33" s="18"/>
      <c r="S33" s="21"/>
      <c r="T33" s="18"/>
      <c r="U33" s="18"/>
      <c r="V33" s="21"/>
      <c r="W33" s="33"/>
    </row>
    <row r="34" spans="1:28" ht="15.5" x14ac:dyDescent="0.35">
      <c r="A34" s="17"/>
      <c r="B34" s="19" t="s">
        <v>13</v>
      </c>
      <c r="C34" s="17"/>
      <c r="D34" s="118" t="s">
        <v>20</v>
      </c>
      <c r="E34" s="118"/>
      <c r="F34" s="118"/>
      <c r="G34" s="43"/>
      <c r="H34" s="118" t="s">
        <v>20</v>
      </c>
      <c r="I34" s="118"/>
      <c r="J34" s="118"/>
      <c r="K34" s="43"/>
      <c r="L34" s="118" t="s">
        <v>20</v>
      </c>
      <c r="M34" s="118"/>
      <c r="N34" s="118"/>
      <c r="O34" s="43"/>
      <c r="P34" s="118" t="s">
        <v>20</v>
      </c>
      <c r="Q34" s="118"/>
      <c r="R34" s="118"/>
      <c r="S34" s="21"/>
      <c r="T34" s="118" t="s">
        <v>20</v>
      </c>
      <c r="U34" s="118"/>
      <c r="V34" s="118"/>
      <c r="W34" s="21"/>
      <c r="Z34" s="118"/>
      <c r="AA34" s="118"/>
      <c r="AB34" s="118"/>
    </row>
    <row r="35" spans="1:28" ht="15.5" x14ac:dyDescent="0.35">
      <c r="A35" s="17"/>
      <c r="B35" s="20"/>
      <c r="C35" s="17"/>
      <c r="D35" s="118" t="s">
        <v>15</v>
      </c>
      <c r="E35" s="118"/>
      <c r="F35" s="118"/>
      <c r="G35" s="43"/>
      <c r="H35" s="118" t="s">
        <v>16</v>
      </c>
      <c r="I35" s="118"/>
      <c r="J35" s="118"/>
      <c r="K35" s="43"/>
      <c r="L35" s="118" t="s">
        <v>17</v>
      </c>
      <c r="M35" s="118"/>
      <c r="N35" s="118"/>
      <c r="O35" s="43"/>
      <c r="P35" s="118" t="s">
        <v>18</v>
      </c>
      <c r="Q35" s="118"/>
      <c r="R35" s="118"/>
      <c r="S35" s="21"/>
      <c r="T35" s="118" t="s">
        <v>43</v>
      </c>
      <c r="U35" s="118"/>
      <c r="V35" s="118"/>
      <c r="W35" s="21"/>
      <c r="Z35" s="35"/>
      <c r="AA35" s="35"/>
      <c r="AB35" s="35"/>
    </row>
    <row r="36" spans="1:28" ht="15.5" x14ac:dyDescent="0.35">
      <c r="A36" s="17"/>
      <c r="B36" s="17"/>
      <c r="C36" s="17"/>
      <c r="D36" s="35" t="s">
        <v>62</v>
      </c>
      <c r="E36" s="35"/>
      <c r="F36" s="40" t="s">
        <v>66</v>
      </c>
      <c r="G36" s="21"/>
      <c r="H36" s="35" t="s">
        <v>62</v>
      </c>
      <c r="I36" s="35"/>
      <c r="J36" s="40" t="s">
        <v>66</v>
      </c>
      <c r="K36" s="21"/>
      <c r="L36" s="35" t="s">
        <v>62</v>
      </c>
      <c r="M36" s="35"/>
      <c r="N36" s="40" t="s">
        <v>66</v>
      </c>
      <c r="O36" s="21"/>
      <c r="P36" s="35" t="s">
        <v>62</v>
      </c>
      <c r="Q36" s="35"/>
      <c r="R36" s="40" t="s">
        <v>66</v>
      </c>
      <c r="S36" s="21"/>
      <c r="T36" s="35" t="s">
        <v>62</v>
      </c>
      <c r="U36" s="35"/>
      <c r="V36" s="40" t="s">
        <v>66</v>
      </c>
      <c r="W36" s="21"/>
      <c r="Z36" s="24"/>
      <c r="AA36" s="24"/>
      <c r="AB36" s="24"/>
    </row>
    <row r="37" spans="1:28" ht="15.5" x14ac:dyDescent="0.35">
      <c r="A37" s="17"/>
      <c r="B37" s="17"/>
      <c r="C37" s="17"/>
      <c r="D37" s="18"/>
      <c r="E37" s="18"/>
      <c r="F37" s="18"/>
      <c r="G37" s="43"/>
      <c r="H37" s="18"/>
      <c r="I37" s="18"/>
      <c r="J37" s="18"/>
      <c r="K37" s="43"/>
      <c r="L37" s="18"/>
      <c r="M37" s="18"/>
      <c r="N37" s="18"/>
      <c r="O37" s="43"/>
      <c r="P37" s="18"/>
      <c r="Q37" s="18"/>
      <c r="R37" s="18"/>
      <c r="S37" s="21"/>
      <c r="T37" s="18"/>
      <c r="U37" s="18"/>
      <c r="V37" s="18"/>
      <c r="W37" s="21"/>
    </row>
    <row r="38" spans="1:28" ht="15.5" x14ac:dyDescent="0.35">
      <c r="A38" s="17"/>
      <c r="B38" s="28">
        <v>1</v>
      </c>
      <c r="C38" s="17"/>
      <c r="D38" s="35">
        <v>115</v>
      </c>
      <c r="E38" s="35"/>
      <c r="F38" s="35">
        <f>(AVERAGE(D38:E38)/1000)*'Salivary Flow Rate'!L28</f>
        <v>52.664249999999981</v>
      </c>
      <c r="G38" s="43"/>
      <c r="H38" s="35">
        <v>11856</v>
      </c>
      <c r="I38" s="35"/>
      <c r="J38" s="35">
        <f>(AVERAGE(H38:I38)/1000)*'Salivary Flow Rate'!U28</f>
        <v>3767.540399999999</v>
      </c>
      <c r="K38" s="43"/>
      <c r="L38" s="35">
        <v>9047</v>
      </c>
      <c r="M38" s="35"/>
      <c r="N38" s="35">
        <f>(AVERAGE(L38:M38)/1000)*'Salivary Flow Rate'!AD28</f>
        <v>2449.2490749999993</v>
      </c>
      <c r="O38" s="43"/>
      <c r="P38" s="35">
        <v>7212</v>
      </c>
      <c r="Q38" s="35"/>
      <c r="R38" s="35">
        <f>(AVERAGE(P38:Q38)/1000)*'Salivary Flow Rate'!AM28</f>
        <v>2554.1298000000015</v>
      </c>
      <c r="S38" s="21"/>
      <c r="T38" s="35">
        <f>AVERAGE(H38,L38,P38)</f>
        <v>9371.6666666666661</v>
      </c>
      <c r="U38" s="35"/>
      <c r="V38" s="35">
        <f>(AVERAGE(H38,L38,P38)/1000)*'Salivary Flow Rate'!AO28</f>
        <v>2944.7338611111109</v>
      </c>
      <c r="W38" s="21"/>
      <c r="X38" s="35"/>
    </row>
    <row r="39" spans="1:28" ht="15.5" x14ac:dyDescent="0.35">
      <c r="A39" s="17"/>
      <c r="B39" s="28">
        <v>2</v>
      </c>
      <c r="C39" s="17"/>
      <c r="D39" s="35">
        <v>417.5</v>
      </c>
      <c r="E39" s="35"/>
      <c r="F39" s="35">
        <f>(AVERAGE(D39:E39)/1000)*'Salivary Flow Rate'!L29</f>
        <v>188.46993749999999</v>
      </c>
      <c r="G39" s="43"/>
      <c r="H39" s="35">
        <v>6807</v>
      </c>
      <c r="I39" s="35"/>
      <c r="J39" s="35">
        <f>(AVERAGE(H39:I39)/1000)*'Salivary Flow Rate'!U29</f>
        <v>5110.1850750000012</v>
      </c>
      <c r="K39" s="43"/>
      <c r="L39" s="35">
        <v>7008</v>
      </c>
      <c r="M39" s="35"/>
      <c r="N39" s="35">
        <f>(AVERAGE(L39:M39)/1000)*'Salivary Flow Rate'!AD29</f>
        <v>4433.6112000000003</v>
      </c>
      <c r="O39" s="43"/>
      <c r="P39" s="35">
        <v>10837</v>
      </c>
      <c r="Q39" s="35"/>
      <c r="R39" s="35">
        <f>(AVERAGE(P39:Q39)/1000)*'Salivary Flow Rate'!AM29</f>
        <v>5630.3633499999996</v>
      </c>
      <c r="S39" s="21"/>
      <c r="T39" s="35">
        <f t="shared" ref="T39:T49" si="3">AVERAGE(H39,L39,P39)</f>
        <v>8217.3333333333339</v>
      </c>
      <c r="U39" s="35"/>
      <c r="V39" s="35">
        <f>(AVERAGE(H39,L39,P39)/1000)*'Salivary Flow Rate'!AO29</f>
        <v>5212.3230111111116</v>
      </c>
      <c r="W39" s="21"/>
      <c r="X39" s="35"/>
    </row>
    <row r="40" spans="1:28" ht="15.5" x14ac:dyDescent="0.35">
      <c r="A40" s="17"/>
      <c r="B40" s="28">
        <v>3</v>
      </c>
      <c r="C40" s="17"/>
      <c r="D40" s="35">
        <v>741</v>
      </c>
      <c r="E40" s="35"/>
      <c r="F40" s="35">
        <f>(AVERAGE(D40:E40)/1000)*'Salivary Flow Rate'!L30</f>
        <v>537.0397499999998</v>
      </c>
      <c r="G40" s="43"/>
      <c r="H40" s="35">
        <v>13194</v>
      </c>
      <c r="I40" s="35"/>
      <c r="J40" s="35">
        <f>(AVERAGE(H40:I40)/1000)*'Salivary Flow Rate'!U30</f>
        <v>12430.397250000002</v>
      </c>
      <c r="K40" s="43"/>
      <c r="L40" s="35">
        <v>15201</v>
      </c>
      <c r="M40" s="35"/>
      <c r="N40" s="35">
        <f>(AVERAGE(L40:M40)/1000)*'Salivary Flow Rate'!AD30</f>
        <v>14689.486350000001</v>
      </c>
      <c r="O40" s="43"/>
      <c r="P40" s="35">
        <v>12666</v>
      </c>
      <c r="Q40" s="35"/>
      <c r="R40" s="35">
        <f>(AVERAGE(P40:Q40)/1000)*'Salivary Flow Rate'!AM30</f>
        <v>10600.492049999999</v>
      </c>
      <c r="S40" s="21"/>
      <c r="T40" s="35">
        <f t="shared" si="3"/>
        <v>13687</v>
      </c>
      <c r="U40" s="35"/>
      <c r="V40" s="35">
        <f>(AVERAGE(H40,L40,P40)/1000)*'Salivary Flow Rate'!AO30</f>
        <v>12525.429933333333</v>
      </c>
      <c r="W40" s="21"/>
      <c r="X40" s="35"/>
    </row>
    <row r="41" spans="1:28" ht="15.5" x14ac:dyDescent="0.35">
      <c r="A41" s="17"/>
      <c r="B41" s="28">
        <v>4</v>
      </c>
      <c r="C41" s="17"/>
      <c r="D41" s="35">
        <v>223</v>
      </c>
      <c r="E41" s="35"/>
      <c r="F41" s="35">
        <f>(AVERAGE(D41:E41)/1000)*'Salivary Flow Rate'!L31</f>
        <v>85.208300000000037</v>
      </c>
      <c r="G41" s="43"/>
      <c r="H41" s="35">
        <v>11991</v>
      </c>
      <c r="I41" s="35"/>
      <c r="J41" s="35">
        <f>(AVERAGE(H41:I41)/1000)*'Salivary Flow Rate'!U31</f>
        <v>4255.6058999999996</v>
      </c>
      <c r="K41" s="43"/>
      <c r="L41" s="35">
        <v>15337</v>
      </c>
      <c r="M41" s="35"/>
      <c r="N41" s="35">
        <f>(AVERAGE(L41:M41)/1000)*'Salivary Flow Rate'!AD31</f>
        <v>5744.8567749999984</v>
      </c>
      <c r="O41" s="43"/>
      <c r="P41" s="35">
        <v>15600</v>
      </c>
      <c r="Q41" s="35"/>
      <c r="R41" s="35">
        <f>(AVERAGE(P41:Q41)/1000)*'Salivary Flow Rate'!AM31</f>
        <v>7296.1200000000008</v>
      </c>
      <c r="S41" s="21"/>
      <c r="T41" s="35">
        <f>AVERAGE(H41,L41,P41)</f>
        <v>14309.333333333334</v>
      </c>
      <c r="U41" s="35"/>
      <c r="V41" s="35">
        <f>(AVERAGE(H41,L41,P41)/1000)*'Salivary Flow Rate'!AO31</f>
        <v>5710.2587111111116</v>
      </c>
      <c r="W41" s="21"/>
      <c r="X41" s="35"/>
    </row>
    <row r="42" spans="1:28" ht="15.5" x14ac:dyDescent="0.35">
      <c r="A42" s="17"/>
      <c r="B42" s="28">
        <v>5</v>
      </c>
      <c r="C42" s="17"/>
      <c r="D42" s="35">
        <v>488</v>
      </c>
      <c r="E42" s="35"/>
      <c r="F42" s="35">
        <f>(AVERAGE(D42:E42)/1000)*'Salivary Flow Rate'!L32</f>
        <v>309.68480000000005</v>
      </c>
      <c r="G42" s="43"/>
      <c r="H42" s="35">
        <v>9025</v>
      </c>
      <c r="I42" s="35"/>
      <c r="J42" s="35">
        <f>(AVERAGE(H42:I42)/1000)*'Salivary Flow Rate'!U32</f>
        <v>8568.109375</v>
      </c>
      <c r="K42" s="43"/>
      <c r="L42" s="35">
        <v>10675</v>
      </c>
      <c r="M42" s="35"/>
      <c r="N42" s="35">
        <f>(AVERAGE(L42:M42)/1000)*'Salivary Flow Rate'!AD32</f>
        <v>12937.566250000003</v>
      </c>
      <c r="O42" s="43"/>
      <c r="P42" s="35">
        <v>18308</v>
      </c>
      <c r="Q42" s="35"/>
      <c r="R42" s="35">
        <f>(AVERAGE(P42:Q42)/1000)*'Salivary Flow Rate'!AM32</f>
        <v>12507.567900000005</v>
      </c>
      <c r="S42" s="21"/>
      <c r="T42" s="35">
        <f t="shared" si="3"/>
        <v>12669.333333333334</v>
      </c>
      <c r="U42" s="35"/>
      <c r="V42" s="35">
        <f>(AVERAGE(H42,L42,P42)/1000)*'Salivary Flow Rate'!AO32</f>
        <v>12012.639555555559</v>
      </c>
      <c r="W42" s="21"/>
      <c r="X42" s="35"/>
    </row>
    <row r="43" spans="1:28" ht="15.5" x14ac:dyDescent="0.35">
      <c r="A43" s="17"/>
      <c r="B43" s="28">
        <v>7</v>
      </c>
      <c r="C43" s="17"/>
      <c r="D43" s="35">
        <v>467.49999999999989</v>
      </c>
      <c r="E43" s="35"/>
      <c r="F43" s="35">
        <f>(AVERAGE(D43:E43)/1000)*'Salivary Flow Rate'!L33</f>
        <v>272.40056249999981</v>
      </c>
      <c r="G43" s="43"/>
      <c r="H43" s="35">
        <v>6336.9999999999991</v>
      </c>
      <c r="I43" s="35"/>
      <c r="J43" s="35">
        <f>(AVERAGE(H43:I43)/1000)*'Salivary Flow Rate'!U33</f>
        <v>5384.2320499999996</v>
      </c>
      <c r="K43" s="43"/>
      <c r="L43" s="35">
        <v>5940.5</v>
      </c>
      <c r="M43" s="35"/>
      <c r="N43" s="35">
        <f>(AVERAGE(L43:M43)/1000)*'Salivary Flow Rate'!AD33</f>
        <v>3613.0121000000004</v>
      </c>
      <c r="O43" s="43"/>
      <c r="P43" s="35">
        <v>6947.5</v>
      </c>
      <c r="Q43" s="35"/>
      <c r="R43" s="35">
        <f>(AVERAGE(P43:Q43)/1000)*'Salivary Flow Rate'!AM33</f>
        <v>7325.4440000000004</v>
      </c>
      <c r="S43" s="21"/>
      <c r="T43" s="35">
        <f t="shared" si="3"/>
        <v>6408.333333333333</v>
      </c>
      <c r="U43" s="35"/>
      <c r="V43" s="35">
        <f>(AVERAGE(H43,L43,P43)/1000)*'Salivary Flow Rate'!AO33</f>
        <v>5366.4451388888883</v>
      </c>
      <c r="W43" s="21"/>
      <c r="X43" s="35"/>
    </row>
    <row r="44" spans="1:28" ht="15.5" x14ac:dyDescent="0.35">
      <c r="A44" s="17"/>
      <c r="B44" s="28">
        <v>8</v>
      </c>
      <c r="C44" s="17"/>
      <c r="D44" s="35">
        <v>499</v>
      </c>
      <c r="E44" s="35"/>
      <c r="F44" s="35">
        <f>(AVERAGE(D44:E44)/1000)*'Salivary Flow Rate'!L34</f>
        <v>288.57169999999991</v>
      </c>
      <c r="G44" s="43"/>
      <c r="H44" s="35">
        <v>10224.666666666666</v>
      </c>
      <c r="I44" s="35"/>
      <c r="J44" s="35">
        <f>(AVERAGE(H44:I44)/1000)*'Salivary Flow Rate'!U34</f>
        <v>7742.1175999999996</v>
      </c>
      <c r="K44" s="43"/>
      <c r="L44" s="35">
        <v>9278</v>
      </c>
      <c r="M44" s="35"/>
      <c r="N44" s="35">
        <f>(AVERAGE(L44:M44)/1000)*'Salivary Flow Rate'!AD34</f>
        <v>6296.9785999999986</v>
      </c>
      <c r="O44" s="43"/>
      <c r="P44" s="35">
        <v>8907.3333333333339</v>
      </c>
      <c r="Q44" s="35"/>
      <c r="R44" s="35">
        <f>(AVERAGE(P44:Q44)/1000)*'Salivary Flow Rate'!AM34</f>
        <v>6576.2842000000019</v>
      </c>
      <c r="S44" s="21"/>
      <c r="T44" s="35">
        <f t="shared" si="3"/>
        <v>9470</v>
      </c>
      <c r="U44" s="35"/>
      <c r="V44" s="35">
        <f>(AVERAGE(H44,L44,P44)/1000)*'Salivary Flow Rate'!AO34</f>
        <v>6863.2246666666661</v>
      </c>
      <c r="W44" s="21"/>
      <c r="X44" s="35"/>
    </row>
    <row r="45" spans="1:28" ht="15.5" x14ac:dyDescent="0.35">
      <c r="A45" s="17"/>
      <c r="B45" s="28">
        <v>9</v>
      </c>
      <c r="C45" s="17"/>
      <c r="D45" s="35">
        <v>447.5</v>
      </c>
      <c r="E45" s="35"/>
      <c r="F45" s="35">
        <f>(AVERAGE(D45:E45)/1000)*'Salivary Flow Rate'!L35</f>
        <v>481.58831249999997</v>
      </c>
      <c r="G45" s="43"/>
      <c r="H45" s="35">
        <v>8635</v>
      </c>
      <c r="I45" s="35"/>
      <c r="J45" s="35">
        <f>(AVERAGE(H45:I45)/1000)*'Salivary Flow Rate'!U35</f>
        <v>7954.9937499999987</v>
      </c>
      <c r="K45" s="43"/>
      <c r="L45" s="35">
        <v>8294</v>
      </c>
      <c r="M45" s="35"/>
      <c r="N45" s="35">
        <f>(AVERAGE(L45:M45)/1000)*'Salivary Flow Rate'!AD35</f>
        <v>7429.3505000000005</v>
      </c>
      <c r="O45" s="43"/>
      <c r="P45" s="35">
        <v>9003</v>
      </c>
      <c r="Q45" s="35"/>
      <c r="R45" s="35">
        <f>(AVERAGE(P45:Q45)/1000)*'Salivary Flow Rate'!AM35</f>
        <v>6394.6058249999978</v>
      </c>
      <c r="S45" s="21"/>
      <c r="T45" s="35">
        <f t="shared" si="3"/>
        <v>8644</v>
      </c>
      <c r="U45" s="35"/>
      <c r="V45" s="35">
        <f>(AVERAGE(H45,L45,P45)/1000)*'Salivary Flow Rate'!AO35</f>
        <v>7281.921699999999</v>
      </c>
      <c r="W45" s="21"/>
      <c r="X45" s="35"/>
    </row>
    <row r="46" spans="1:28" ht="15.5" x14ac:dyDescent="0.35">
      <c r="A46" s="17"/>
      <c r="B46" s="28">
        <v>11</v>
      </c>
      <c r="C46" s="17"/>
      <c r="D46" s="35">
        <v>114.99999999999999</v>
      </c>
      <c r="E46" s="35"/>
      <c r="F46" s="35">
        <f>(AVERAGE(D46:E46)/1000)*'Salivary Flow Rate'!L36</f>
        <v>104.58387499999999</v>
      </c>
      <c r="G46" s="43"/>
      <c r="H46" s="35">
        <v>3317.5</v>
      </c>
      <c r="I46" s="35"/>
      <c r="J46" s="35">
        <f>(AVERAGE(H46:I46)/1000)*'Salivary Flow Rate'!U36</f>
        <v>3733.7633125000002</v>
      </c>
      <c r="K46" s="43"/>
      <c r="L46" s="35">
        <v>4657.5</v>
      </c>
      <c r="M46" s="35"/>
      <c r="N46" s="35">
        <f>(AVERAGE(L46:M46)/1000)*'Salivary Flow Rate'!AD36</f>
        <v>5202.0781875000002</v>
      </c>
      <c r="O46" s="43"/>
      <c r="P46" s="35">
        <v>3193.5000000000005</v>
      </c>
      <c r="Q46" s="35"/>
      <c r="R46" s="35">
        <f>(AVERAGE(P46:Q46)/1000)*'Salivary Flow Rate'!AM36</f>
        <v>3569.3749500000004</v>
      </c>
      <c r="S46" s="21"/>
      <c r="T46" s="35">
        <f t="shared" si="3"/>
        <v>3722.8333333333335</v>
      </c>
      <c r="U46" s="35"/>
      <c r="V46" s="35">
        <f>(AVERAGE(H46,L46,P46)/1000)*'Salivary Flow Rate'!AO36</f>
        <v>4169.697427777779</v>
      </c>
      <c r="W46" s="21"/>
      <c r="X46" s="35"/>
    </row>
    <row r="47" spans="1:28" ht="15.5" x14ac:dyDescent="0.35">
      <c r="A47" s="17"/>
      <c r="B47" s="28">
        <v>12</v>
      </c>
      <c r="C47" s="17"/>
      <c r="D47" s="35">
        <v>333.50000000000006</v>
      </c>
      <c r="E47" s="35"/>
      <c r="F47" s="35">
        <f>(AVERAGE(D47:E47)/1000)*'Salivary Flow Rate'!L37</f>
        <v>159.75483750000004</v>
      </c>
      <c r="G47" s="43"/>
      <c r="H47" s="35">
        <v>6112.5</v>
      </c>
      <c r="I47" s="35"/>
      <c r="J47" s="35">
        <f>(AVERAGE(H47:I47)/1000)*'Salivary Flow Rate'!U37</f>
        <v>3005.0578125000011</v>
      </c>
      <c r="K47" s="43"/>
      <c r="L47" s="35">
        <v>5959</v>
      </c>
      <c r="M47" s="35"/>
      <c r="N47" s="35">
        <f>(AVERAGE(L47:M47)/1000)*'Salivary Flow Rate'!AD37</f>
        <v>3403.1849000000007</v>
      </c>
      <c r="O47" s="43"/>
      <c r="P47" s="35">
        <v>4971.0000000000009</v>
      </c>
      <c r="Q47" s="35"/>
      <c r="R47" s="35">
        <f>(AVERAGE(P47:Q47)/1000)*'Salivary Flow Rate'!AM37</f>
        <v>3343.3703250000012</v>
      </c>
      <c r="S47" s="21"/>
      <c r="T47" s="35">
        <f t="shared" si="3"/>
        <v>5680.833333333333</v>
      </c>
      <c r="U47" s="35"/>
      <c r="V47" s="35">
        <f>(AVERAGE(H47,L47,P47)/1000)*'Salivary Flow Rate'!AO37</f>
        <v>3285.9833611111121</v>
      </c>
      <c r="W47" s="21"/>
      <c r="X47" s="35"/>
    </row>
    <row r="48" spans="1:28" ht="15.5" x14ac:dyDescent="0.35">
      <c r="A48" s="17"/>
      <c r="B48" s="28">
        <v>13</v>
      </c>
      <c r="C48" s="17"/>
      <c r="D48" s="35">
        <v>13</v>
      </c>
      <c r="E48" s="35"/>
      <c r="F48" s="35">
        <f>(AVERAGE(D48:E48)/1000)*'Salivary Flow Rate'!L38</f>
        <v>4.8857250000000008</v>
      </c>
      <c r="G48" s="43"/>
      <c r="H48" s="35">
        <v>9352.9999999999982</v>
      </c>
      <c r="I48" s="35"/>
      <c r="J48" s="35">
        <f>(AVERAGE(H48:I48)/1000)*'Salivary Flow Rate'!U38</f>
        <v>4631.6056000000017</v>
      </c>
      <c r="K48" s="43"/>
      <c r="L48" s="35">
        <v>8223</v>
      </c>
      <c r="M48" s="35"/>
      <c r="N48" s="35">
        <f>(AVERAGE(L48:M48)/1000)*'Salivary Flow Rate'!AD38</f>
        <v>3312.018825000001</v>
      </c>
      <c r="O48" s="43"/>
      <c r="P48" s="35">
        <v>7409</v>
      </c>
      <c r="Q48" s="35"/>
      <c r="R48" s="35">
        <f>(AVERAGE(P48:Q48)/1000)*'Salivary Flow Rate'!AM38</f>
        <v>2666.8695499999999</v>
      </c>
      <c r="S48" s="21"/>
      <c r="T48" s="35">
        <f t="shared" si="3"/>
        <v>8328.3333333333339</v>
      </c>
      <c r="U48" s="35"/>
      <c r="V48" s="35">
        <f>(AVERAGE(H48,L48,P48)/1000)*'Salivary Flow Rate'!AO38</f>
        <v>3492.1395694444454</v>
      </c>
      <c r="W48" s="21"/>
      <c r="X48" s="35"/>
    </row>
    <row r="49" spans="1:28" ht="15.5" x14ac:dyDescent="0.35">
      <c r="A49" s="17"/>
      <c r="B49" s="28">
        <v>14</v>
      </c>
      <c r="C49" s="17"/>
      <c r="D49" s="35">
        <v>448</v>
      </c>
      <c r="E49" s="35"/>
      <c r="F49" s="35">
        <f>(AVERAGE(D49:E49)/1000)*'Salivary Flow Rate'!L39</f>
        <v>403.11039999999997</v>
      </c>
      <c r="G49" s="43"/>
      <c r="H49" s="35">
        <v>4346</v>
      </c>
      <c r="I49" s="35"/>
      <c r="J49" s="35">
        <f>(AVERAGE(H49:I49)/1000)*'Salivary Flow Rate'!U39</f>
        <v>3078.5977500000013</v>
      </c>
      <c r="K49" s="43"/>
      <c r="L49" s="35">
        <v>9540</v>
      </c>
      <c r="M49" s="35"/>
      <c r="N49" s="35">
        <f>(AVERAGE(L49:M49)/1000)*'Salivary Flow Rate'!AD39</f>
        <v>5827.985999999999</v>
      </c>
      <c r="O49" s="43"/>
      <c r="P49" s="35">
        <v>8458</v>
      </c>
      <c r="Q49" s="35"/>
      <c r="R49" s="35">
        <f>(AVERAGE(P49:Q49)/1000)*'Salivary Flow Rate'!AM39</f>
        <v>4929.5338499999998</v>
      </c>
      <c r="S49" s="21"/>
      <c r="T49" s="35">
        <f t="shared" si="3"/>
        <v>7448</v>
      </c>
      <c r="U49" s="35"/>
      <c r="V49" s="35">
        <f>(AVERAGE(H49,L49,P49)/1000)*'Salivary Flow Rate'!AO39</f>
        <v>4722.2802666666666</v>
      </c>
      <c r="W49" s="21"/>
      <c r="X49" s="35"/>
    </row>
    <row r="50" spans="1:28" ht="15.5" x14ac:dyDescent="0.35">
      <c r="A50" s="17"/>
      <c r="B50" s="17"/>
      <c r="C50" s="17"/>
      <c r="D50" s="25"/>
      <c r="E50" s="25"/>
      <c r="F50" s="25"/>
      <c r="G50" s="43"/>
      <c r="H50" s="25"/>
      <c r="I50" s="25"/>
      <c r="J50" s="25"/>
      <c r="K50" s="43"/>
      <c r="L50" s="25"/>
      <c r="M50" s="25"/>
      <c r="N50" s="25"/>
      <c r="O50" s="43"/>
      <c r="P50" s="25"/>
      <c r="Q50" s="25"/>
      <c r="R50" s="25"/>
      <c r="S50" s="21"/>
      <c r="T50" s="25"/>
      <c r="U50" s="25"/>
      <c r="V50" s="25"/>
      <c r="W50" s="21"/>
    </row>
    <row r="51" spans="1:28" ht="15.5" x14ac:dyDescent="0.35">
      <c r="A51" s="17"/>
      <c r="B51" s="22" t="s">
        <v>11</v>
      </c>
      <c r="C51" s="18" t="e">
        <f>AVERAGE(C38:C42)</f>
        <v>#DIV/0!</v>
      </c>
      <c r="D51" s="27">
        <f>AVERAGE(D38:D49)</f>
        <v>359</v>
      </c>
      <c r="E51" s="27" t="e">
        <f t="shared" ref="E51" si="4">AVERAGE(E38:E49)</f>
        <v>#DIV/0!</v>
      </c>
      <c r="F51" s="27">
        <f>AVERAGE(F38:F49)</f>
        <v>240.66353749999996</v>
      </c>
      <c r="G51" s="43"/>
      <c r="H51" s="27">
        <f>AVERAGE(H38:H42)</f>
        <v>10574.6</v>
      </c>
      <c r="I51" s="27" t="e">
        <f>AVERAGE(I38:I42)</f>
        <v>#DIV/0!</v>
      </c>
      <c r="J51" s="27">
        <f>AVERAGE(J38:J49)</f>
        <v>5805.1838229166669</v>
      </c>
      <c r="K51" s="43"/>
      <c r="L51" s="27">
        <f>AVERAGE(L38:L42)</f>
        <v>11453.6</v>
      </c>
      <c r="M51" s="27" t="e">
        <f>AVERAGE(M38:M42)</f>
        <v>#DIV/0!</v>
      </c>
      <c r="N51" s="27">
        <f>AVERAGE(N38:N49)</f>
        <v>6278.2815635416673</v>
      </c>
      <c r="O51" s="43"/>
      <c r="P51" s="27">
        <f>AVERAGE(P38:P42)</f>
        <v>12924.6</v>
      </c>
      <c r="Q51" s="27" t="e">
        <f>AVERAGE(Q38:Q42)</f>
        <v>#DIV/0!</v>
      </c>
      <c r="R51" s="27">
        <f>AVERAGE(R38:R49)</f>
        <v>6116.1796500000009</v>
      </c>
      <c r="S51" s="21"/>
      <c r="T51" s="27">
        <f>AVERAGE(T38:T42)</f>
        <v>11650.933333333334</v>
      </c>
      <c r="U51" s="27" t="e">
        <f>AVERAGE(U38:U42)</f>
        <v>#DIV/0!</v>
      </c>
      <c r="V51" s="27">
        <f>AVERAGE(V38:V49)</f>
        <v>6132.2564335648158</v>
      </c>
      <c r="W51" s="21"/>
      <c r="Z51" s="114"/>
      <c r="AA51" s="114"/>
      <c r="AB51" s="114"/>
    </row>
    <row r="52" spans="1:28" ht="15.5" x14ac:dyDescent="0.35">
      <c r="A52" s="18"/>
      <c r="B52" s="23" t="s">
        <v>12</v>
      </c>
      <c r="C52" s="18" t="e">
        <f>STDEV(C38:C42)</f>
        <v>#DIV/0!</v>
      </c>
      <c r="D52" s="27">
        <f>STDEV(D38:D49)</f>
        <v>206.93587061081155</v>
      </c>
      <c r="E52" s="27" t="e">
        <f t="shared" ref="E52:V52" si="5">STDEV(E38:E49)</f>
        <v>#DIV/0!</v>
      </c>
      <c r="F52" s="27">
        <f t="shared" si="5"/>
        <v>171.41874808479656</v>
      </c>
      <c r="G52" s="27" t="e">
        <f t="shared" si="5"/>
        <v>#DIV/0!</v>
      </c>
      <c r="H52" s="27">
        <f t="shared" si="5"/>
        <v>3115.7207301602234</v>
      </c>
      <c r="I52" s="27" t="e">
        <f t="shared" si="5"/>
        <v>#DIV/0!</v>
      </c>
      <c r="J52" s="27">
        <f t="shared" si="5"/>
        <v>2829.3439316070885</v>
      </c>
      <c r="K52" s="27" t="e">
        <f t="shared" si="5"/>
        <v>#DIV/0!</v>
      </c>
      <c r="L52" s="27">
        <f t="shared" si="5"/>
        <v>3360.3342794574719</v>
      </c>
      <c r="M52" s="27" t="e">
        <f t="shared" si="5"/>
        <v>#DIV/0!</v>
      </c>
      <c r="N52" s="27">
        <f t="shared" si="5"/>
        <v>3817.4018401068452</v>
      </c>
      <c r="O52" s="27" t="e">
        <f t="shared" si="5"/>
        <v>#DIV/0!</v>
      </c>
      <c r="P52" s="27">
        <f t="shared" si="5"/>
        <v>4313.5353781734784</v>
      </c>
      <c r="Q52" s="27" t="e">
        <f t="shared" si="5"/>
        <v>#DIV/0!</v>
      </c>
      <c r="R52" s="27">
        <f t="shared" si="5"/>
        <v>3082.3171487052359</v>
      </c>
      <c r="S52" s="27" t="e">
        <f t="shared" si="5"/>
        <v>#DIV/0!</v>
      </c>
      <c r="T52" s="27">
        <f t="shared" si="5"/>
        <v>3207.393636095936</v>
      </c>
      <c r="U52" s="27" t="e">
        <f t="shared" si="5"/>
        <v>#DIV/0!</v>
      </c>
      <c r="V52" s="27">
        <f t="shared" si="5"/>
        <v>3162.1325170933528</v>
      </c>
      <c r="W52" s="21"/>
    </row>
    <row r="53" spans="1:28" ht="15.5" x14ac:dyDescent="0.35">
      <c r="A53" s="17"/>
      <c r="B53" s="17"/>
      <c r="C53" s="17"/>
      <c r="D53" s="18"/>
      <c r="E53" s="18"/>
      <c r="F53" s="18"/>
      <c r="G53" s="43"/>
      <c r="H53" s="18"/>
      <c r="I53" s="18"/>
      <c r="J53" s="18"/>
      <c r="K53" s="43"/>
      <c r="L53" s="18"/>
      <c r="M53" s="18"/>
      <c r="N53" s="18"/>
      <c r="O53" s="43"/>
      <c r="P53" s="18"/>
      <c r="Q53" s="18"/>
      <c r="R53" s="18"/>
      <c r="S53" s="21"/>
      <c r="T53" s="18"/>
      <c r="U53" s="18"/>
      <c r="V53" s="18"/>
      <c r="W53" s="21"/>
    </row>
    <row r="54" spans="1:28" ht="15.5" x14ac:dyDescent="0.35">
      <c r="A54" s="18"/>
      <c r="B54" s="23" t="s">
        <v>71</v>
      </c>
      <c r="C54" s="18"/>
      <c r="D54" s="27"/>
      <c r="E54" s="27"/>
      <c r="F54" s="27">
        <f>MIN(F38:F49)</f>
        <v>4.8857250000000008</v>
      </c>
      <c r="G54" s="43"/>
      <c r="H54" s="27"/>
      <c r="I54" s="27"/>
      <c r="J54" s="27">
        <f>MIN(J38:J49)</f>
        <v>3005.0578125000011</v>
      </c>
      <c r="K54" s="43"/>
      <c r="L54" s="27"/>
      <c r="M54" s="27"/>
      <c r="N54" s="27">
        <f>MIN(N38:N49)</f>
        <v>2449.2490749999993</v>
      </c>
      <c r="O54" s="43"/>
      <c r="P54" s="27"/>
      <c r="Q54" s="27"/>
      <c r="R54" s="27">
        <f>MIN(R38:R49)</f>
        <v>2554.1298000000015</v>
      </c>
      <c r="S54" s="21"/>
      <c r="T54" s="27"/>
      <c r="U54" s="27"/>
      <c r="V54" s="27">
        <f>MIN(V38:V49)</f>
        <v>2944.7338611111109</v>
      </c>
      <c r="W54" s="33"/>
    </row>
    <row r="55" spans="1:28" ht="15.5" x14ac:dyDescent="0.35">
      <c r="A55" s="18"/>
      <c r="B55" s="23" t="s">
        <v>72</v>
      </c>
      <c r="C55" s="18"/>
      <c r="D55" s="27"/>
      <c r="E55" s="27"/>
      <c r="F55" s="27">
        <f>QUARTILE(F38:F49,1)</f>
        <v>99.73998125</v>
      </c>
      <c r="G55" s="43"/>
      <c r="H55" s="27"/>
      <c r="I55" s="27"/>
      <c r="J55" s="27">
        <f>QUARTILE(J38:J49,1)</f>
        <v>3759.0961281249993</v>
      </c>
      <c r="K55" s="43"/>
      <c r="L55" s="27"/>
      <c r="M55" s="27"/>
      <c r="N55" s="27">
        <f>QUARTILE(N38:N49,1)</f>
        <v>3560.5553000000004</v>
      </c>
      <c r="O55" s="43"/>
      <c r="P55" s="27"/>
      <c r="Q55" s="27"/>
      <c r="R55" s="27">
        <f>QUARTILE(R38:R49,1)</f>
        <v>3512.8737937500005</v>
      </c>
      <c r="S55" s="21"/>
      <c r="T55" s="27"/>
      <c r="U55" s="27"/>
      <c r="V55" s="27">
        <f>QUARTILE(V38:V49,1)</f>
        <v>4000.3079631944456</v>
      </c>
      <c r="W55" s="33"/>
    </row>
    <row r="56" spans="1:28" ht="15.5" x14ac:dyDescent="0.35">
      <c r="A56" s="18"/>
      <c r="B56" s="91" t="s">
        <v>73</v>
      </c>
      <c r="C56" s="90"/>
      <c r="D56" s="92"/>
      <c r="E56" s="92"/>
      <c r="F56" s="92">
        <f>MEDIAN(F38:F49)</f>
        <v>230.43524999999988</v>
      </c>
      <c r="G56" s="97"/>
      <c r="H56" s="92"/>
      <c r="I56" s="92"/>
      <c r="J56" s="92">
        <f>MEDIAN(J38:J49)</f>
        <v>4870.8953375000019</v>
      </c>
      <c r="K56" s="97"/>
      <c r="L56" s="92"/>
      <c r="M56" s="92"/>
      <c r="N56" s="92">
        <f>MEDIAN(N38:N49)</f>
        <v>5473.4674812499998</v>
      </c>
      <c r="O56" s="97"/>
      <c r="P56" s="92"/>
      <c r="Q56" s="92"/>
      <c r="R56" s="92">
        <f>MEDIAN(R38:R49)</f>
        <v>6012.4845874999992</v>
      </c>
      <c r="S56" s="98"/>
      <c r="T56" s="92"/>
      <c r="U56" s="92"/>
      <c r="V56" s="92">
        <f>MEDIAN(V38:V49)</f>
        <v>5289.3840749999999</v>
      </c>
      <c r="W56" s="33"/>
    </row>
    <row r="57" spans="1:28" ht="15.5" x14ac:dyDescent="0.35">
      <c r="A57" s="18"/>
      <c r="B57" s="23" t="s">
        <v>74</v>
      </c>
      <c r="C57" s="18"/>
      <c r="D57" s="27"/>
      <c r="E57" s="27"/>
      <c r="F57" s="27">
        <f>QUARTILE(F38:F49,3)</f>
        <v>333.0412</v>
      </c>
      <c r="G57" s="43"/>
      <c r="H57" s="27"/>
      <c r="I57" s="27"/>
      <c r="J57" s="27">
        <f>QUARTILE(J38:J49,3)</f>
        <v>7795.3366374999996</v>
      </c>
      <c r="K57" s="43"/>
      <c r="L57" s="27"/>
      <c r="M57" s="27"/>
      <c r="N57" s="27">
        <f>QUARTILE(N38:N49,3)</f>
        <v>6580.071574999999</v>
      </c>
      <c r="O57" s="43"/>
      <c r="P57" s="27"/>
      <c r="Q57" s="27"/>
      <c r="R57" s="27">
        <f>QUARTILE(R38:R49,3)</f>
        <v>7303.4510000000009</v>
      </c>
      <c r="S57" s="21"/>
      <c r="T57" s="27"/>
      <c r="U57" s="27"/>
      <c r="V57" s="27">
        <f>QUARTILE(V38:V49,3)</f>
        <v>6967.8989249999995</v>
      </c>
      <c r="W57" s="33"/>
    </row>
    <row r="58" spans="1:28" ht="15.5" x14ac:dyDescent="0.35">
      <c r="A58" s="18"/>
      <c r="B58" s="23" t="s">
        <v>75</v>
      </c>
      <c r="C58" s="18"/>
      <c r="D58" s="27"/>
      <c r="E58" s="27"/>
      <c r="F58" s="27">
        <f>MAX(F38:F49)</f>
        <v>537.0397499999998</v>
      </c>
      <c r="G58" s="43"/>
      <c r="H58" s="27"/>
      <c r="I58" s="27"/>
      <c r="J58" s="27">
        <f>MAX(J38:J49)</f>
        <v>12430.397250000002</v>
      </c>
      <c r="K58" s="43"/>
      <c r="L58" s="27"/>
      <c r="M58" s="27"/>
      <c r="N58" s="27">
        <f>MAX(N38:N49)</f>
        <v>14689.486350000001</v>
      </c>
      <c r="O58" s="43"/>
      <c r="P58" s="27"/>
      <c r="Q58" s="27"/>
      <c r="R58" s="27">
        <f>MAX(R38:R49)</f>
        <v>12507.567900000005</v>
      </c>
      <c r="S58" s="21"/>
      <c r="T58" s="27"/>
      <c r="U58" s="27"/>
      <c r="V58" s="27">
        <f>MAX(V38:V49)</f>
        <v>12525.429933333333</v>
      </c>
      <c r="W58" s="33"/>
    </row>
    <row r="59" spans="1:28" ht="15.5" x14ac:dyDescent="0.35">
      <c r="A59" s="18"/>
      <c r="B59" s="23"/>
      <c r="C59" s="18"/>
      <c r="D59" s="27"/>
      <c r="E59" s="27"/>
      <c r="F59" s="27"/>
      <c r="G59" s="43"/>
      <c r="H59" s="27"/>
      <c r="I59" s="27"/>
      <c r="J59" s="27"/>
      <c r="K59" s="43"/>
      <c r="L59" s="27"/>
      <c r="M59" s="27"/>
      <c r="N59" s="27"/>
      <c r="O59" s="43"/>
      <c r="P59" s="27"/>
      <c r="Q59" s="27"/>
      <c r="R59" s="27"/>
      <c r="S59" s="21"/>
      <c r="T59" s="27"/>
      <c r="U59" s="27"/>
      <c r="V59" s="27"/>
      <c r="W59" s="33"/>
    </row>
    <row r="60" spans="1:28" ht="15.5" x14ac:dyDescent="0.35">
      <c r="A60" s="18"/>
      <c r="B60" s="23" t="s">
        <v>76</v>
      </c>
      <c r="C60" s="18"/>
      <c r="D60" s="27"/>
      <c r="E60" s="27"/>
      <c r="F60" s="27">
        <f>F54</f>
        <v>4.8857250000000008</v>
      </c>
      <c r="G60" s="43"/>
      <c r="H60" s="27"/>
      <c r="I60" s="27"/>
      <c r="J60" s="27">
        <f>J54</f>
        <v>3005.0578125000011</v>
      </c>
      <c r="K60" s="43"/>
      <c r="L60" s="27"/>
      <c r="M60" s="27"/>
      <c r="N60" s="27">
        <f>N54</f>
        <v>2449.2490749999993</v>
      </c>
      <c r="O60" s="43"/>
      <c r="P60" s="27"/>
      <c r="Q60" s="27"/>
      <c r="R60" s="27">
        <f>R54</f>
        <v>2554.1298000000015</v>
      </c>
      <c r="S60" s="21"/>
      <c r="T60" s="27"/>
      <c r="U60" s="27"/>
      <c r="V60" s="27">
        <f>V54</f>
        <v>2944.7338611111109</v>
      </c>
      <c r="W60" s="33"/>
    </row>
    <row r="61" spans="1:28" ht="15.5" x14ac:dyDescent="0.35">
      <c r="A61" s="18" t="s">
        <v>77</v>
      </c>
      <c r="B61" s="23" t="s">
        <v>78</v>
      </c>
      <c r="C61" s="18"/>
      <c r="D61" s="27"/>
      <c r="E61" s="27"/>
      <c r="F61" s="27">
        <f>(F55-F54)</f>
        <v>94.854256249999992</v>
      </c>
      <c r="G61" s="43"/>
      <c r="H61" s="27"/>
      <c r="I61" s="27"/>
      <c r="J61" s="27">
        <f>(J55-J54)</f>
        <v>754.03831562499818</v>
      </c>
      <c r="K61" s="43"/>
      <c r="L61" s="27"/>
      <c r="M61" s="27"/>
      <c r="N61" s="27">
        <f>(N55-N54)</f>
        <v>1111.3062250000012</v>
      </c>
      <c r="O61" s="43"/>
      <c r="P61" s="27"/>
      <c r="Q61" s="27"/>
      <c r="R61" s="27">
        <f>(R55-R54)</f>
        <v>958.74399374999894</v>
      </c>
      <c r="S61" s="21"/>
      <c r="T61" s="27"/>
      <c r="U61" s="27"/>
      <c r="V61" s="27">
        <f>(V55-V54)</f>
        <v>1055.5741020833348</v>
      </c>
      <c r="W61" s="33"/>
    </row>
    <row r="62" spans="1:28" ht="17.25" customHeight="1" x14ac:dyDescent="0.35">
      <c r="A62" s="18"/>
      <c r="B62" s="23" t="s">
        <v>79</v>
      </c>
      <c r="C62" s="18"/>
      <c r="D62" s="27"/>
      <c r="E62" s="27"/>
      <c r="F62" s="27">
        <f>(F56-F55)</f>
        <v>130.69526874999988</v>
      </c>
      <c r="G62" s="43"/>
      <c r="H62" s="27"/>
      <c r="I62" s="27"/>
      <c r="J62" s="27">
        <f>(J56-J55)</f>
        <v>1111.7992093750026</v>
      </c>
      <c r="K62" s="43"/>
      <c r="L62" s="27"/>
      <c r="M62" s="27"/>
      <c r="N62" s="27">
        <f>(N56-N55)</f>
        <v>1912.9121812499993</v>
      </c>
      <c r="O62" s="43"/>
      <c r="P62" s="27"/>
      <c r="Q62" s="27"/>
      <c r="R62" s="27">
        <f>(R56-R55)</f>
        <v>2499.6107937499987</v>
      </c>
      <c r="S62" s="21"/>
      <c r="T62" s="27"/>
      <c r="U62" s="27"/>
      <c r="V62" s="27">
        <f>(V56-V55)</f>
        <v>1289.0761118055543</v>
      </c>
      <c r="W62" s="33"/>
    </row>
    <row r="63" spans="1:28" ht="15.5" x14ac:dyDescent="0.35">
      <c r="A63" s="18"/>
      <c r="B63" s="23" t="s">
        <v>80</v>
      </c>
      <c r="C63" s="18"/>
      <c r="D63" s="27"/>
      <c r="E63" s="27"/>
      <c r="F63" s="27">
        <f>(F57-F56)</f>
        <v>102.60595000000012</v>
      </c>
      <c r="G63" s="43"/>
      <c r="H63" s="27"/>
      <c r="I63" s="27"/>
      <c r="J63" s="27">
        <f>(J57-J56)</f>
        <v>2924.4412999999977</v>
      </c>
      <c r="K63" s="43"/>
      <c r="L63" s="27"/>
      <c r="M63" s="27"/>
      <c r="N63" s="27">
        <f>(N57-N56)</f>
        <v>1106.6040937499993</v>
      </c>
      <c r="O63" s="43"/>
      <c r="P63" s="27"/>
      <c r="Q63" s="27"/>
      <c r="R63" s="27">
        <f>(R57-R56)</f>
        <v>1290.9664125000018</v>
      </c>
      <c r="S63" s="21"/>
      <c r="T63" s="27"/>
      <c r="U63" s="27"/>
      <c r="V63" s="27">
        <f>(V57-V56)</f>
        <v>1678.5148499999996</v>
      </c>
      <c r="W63" s="33"/>
    </row>
    <row r="64" spans="1:28" ht="15.5" x14ac:dyDescent="0.35">
      <c r="A64" s="18"/>
      <c r="B64" s="23" t="s">
        <v>81</v>
      </c>
      <c r="C64" s="18"/>
      <c r="D64" s="27"/>
      <c r="E64" s="27"/>
      <c r="F64" s="27">
        <f>(F58-F57)</f>
        <v>203.9985499999998</v>
      </c>
      <c r="G64" s="43"/>
      <c r="H64" s="27"/>
      <c r="I64" s="27"/>
      <c r="J64" s="27">
        <f>(J58-J57)</f>
        <v>4635.0606125000022</v>
      </c>
      <c r="K64" s="43"/>
      <c r="L64" s="27"/>
      <c r="M64" s="27"/>
      <c r="N64" s="27">
        <f>(N58-N57)</f>
        <v>8109.414775000002</v>
      </c>
      <c r="O64" s="43"/>
      <c r="P64" s="27"/>
      <c r="Q64" s="27"/>
      <c r="R64" s="27">
        <f>(R58-R57)</f>
        <v>5204.1169000000045</v>
      </c>
      <c r="S64" s="21"/>
      <c r="T64" s="27"/>
      <c r="U64" s="27"/>
      <c r="V64" s="27">
        <f>(V58-V57)</f>
        <v>5557.5310083333334</v>
      </c>
      <c r="W64" s="33"/>
    </row>
    <row r="65" spans="1:28" ht="15.5" x14ac:dyDescent="0.35">
      <c r="A65" s="17"/>
      <c r="B65" s="17"/>
      <c r="C65" s="17"/>
      <c r="D65" s="18"/>
      <c r="E65" s="18"/>
      <c r="F65" s="18"/>
      <c r="G65" s="43"/>
      <c r="H65" s="18"/>
      <c r="I65" s="18"/>
      <c r="J65" s="18"/>
      <c r="K65" s="43"/>
      <c r="L65" s="18"/>
      <c r="M65" s="18"/>
      <c r="N65" s="18"/>
      <c r="O65" s="43"/>
      <c r="P65" s="18"/>
      <c r="Q65" s="18"/>
      <c r="R65" s="18"/>
      <c r="S65" s="21"/>
      <c r="T65" s="18"/>
      <c r="U65" s="18"/>
      <c r="V65" s="21"/>
      <c r="W65" s="33"/>
    </row>
    <row r="66" spans="1:28" ht="15.5" x14ac:dyDescent="0.35">
      <c r="A66" s="17"/>
      <c r="B66" s="19" t="s">
        <v>13</v>
      </c>
      <c r="C66" s="17"/>
      <c r="D66" s="118" t="s">
        <v>21</v>
      </c>
      <c r="E66" s="118"/>
      <c r="F66" s="118"/>
      <c r="G66" s="43"/>
      <c r="H66" s="118" t="s">
        <v>21</v>
      </c>
      <c r="I66" s="118"/>
      <c r="J66" s="118"/>
      <c r="K66" s="43"/>
      <c r="L66" s="118" t="s">
        <v>21</v>
      </c>
      <c r="M66" s="118"/>
      <c r="N66" s="118"/>
      <c r="O66" s="43"/>
      <c r="P66" s="118" t="s">
        <v>21</v>
      </c>
      <c r="Q66" s="118"/>
      <c r="R66" s="118"/>
      <c r="S66" s="21"/>
      <c r="T66" s="118" t="s">
        <v>21</v>
      </c>
      <c r="U66" s="118"/>
      <c r="V66" s="118"/>
      <c r="W66" s="21"/>
      <c r="Z66" s="118"/>
      <c r="AA66" s="118"/>
      <c r="AB66" s="118"/>
    </row>
    <row r="67" spans="1:28" ht="15.5" x14ac:dyDescent="0.35">
      <c r="A67" s="17"/>
      <c r="B67" s="20"/>
      <c r="C67" s="17"/>
      <c r="D67" s="118" t="s">
        <v>15</v>
      </c>
      <c r="E67" s="118"/>
      <c r="F67" s="118"/>
      <c r="G67" s="43"/>
      <c r="H67" s="118" t="s">
        <v>16</v>
      </c>
      <c r="I67" s="118"/>
      <c r="J67" s="118"/>
      <c r="K67" s="43"/>
      <c r="L67" s="118" t="s">
        <v>17</v>
      </c>
      <c r="M67" s="118"/>
      <c r="N67" s="118"/>
      <c r="O67" s="43"/>
      <c r="P67" s="118" t="s">
        <v>18</v>
      </c>
      <c r="Q67" s="118"/>
      <c r="R67" s="118"/>
      <c r="S67" s="21"/>
      <c r="T67" s="118" t="s">
        <v>43</v>
      </c>
      <c r="U67" s="118"/>
      <c r="V67" s="118"/>
      <c r="W67" s="21"/>
      <c r="Z67" s="35"/>
      <c r="AA67" s="35"/>
      <c r="AB67" s="35"/>
    </row>
    <row r="68" spans="1:28" ht="15.5" x14ac:dyDescent="0.35">
      <c r="A68" s="17"/>
      <c r="B68" s="17"/>
      <c r="C68" s="17"/>
      <c r="D68" s="35" t="s">
        <v>62</v>
      </c>
      <c r="E68" s="35"/>
      <c r="F68" s="40" t="s">
        <v>66</v>
      </c>
      <c r="G68" s="21"/>
      <c r="H68" s="35" t="s">
        <v>62</v>
      </c>
      <c r="I68" s="35"/>
      <c r="J68" s="40" t="s">
        <v>66</v>
      </c>
      <c r="K68" s="21"/>
      <c r="L68" s="35" t="s">
        <v>62</v>
      </c>
      <c r="M68" s="35"/>
      <c r="N68" s="40" t="s">
        <v>66</v>
      </c>
      <c r="O68" s="21"/>
      <c r="P68" s="35" t="s">
        <v>62</v>
      </c>
      <c r="Q68" s="35"/>
      <c r="R68" s="40" t="s">
        <v>66</v>
      </c>
      <c r="S68" s="21"/>
      <c r="T68" s="35" t="s">
        <v>62</v>
      </c>
      <c r="U68" s="35"/>
      <c r="V68" s="40" t="s">
        <v>66</v>
      </c>
      <c r="W68" s="21"/>
      <c r="Z68" s="24"/>
      <c r="AA68" s="24"/>
      <c r="AB68" s="24"/>
    </row>
    <row r="69" spans="1:28" ht="15.5" x14ac:dyDescent="0.35">
      <c r="A69" s="17"/>
      <c r="B69" s="17"/>
      <c r="C69" s="17"/>
      <c r="D69" s="18"/>
      <c r="E69" s="18"/>
      <c r="F69" s="18"/>
      <c r="G69" s="43"/>
      <c r="H69" s="18"/>
      <c r="I69" s="18"/>
      <c r="J69" s="18"/>
      <c r="K69" s="43"/>
      <c r="L69" s="18"/>
      <c r="M69" s="18"/>
      <c r="N69" s="18"/>
      <c r="O69" s="43"/>
      <c r="P69" s="18"/>
      <c r="Q69" s="18"/>
      <c r="R69" s="18"/>
      <c r="S69" s="21"/>
      <c r="T69" s="18"/>
      <c r="U69" s="18"/>
      <c r="V69" s="18"/>
      <c r="W69" s="21"/>
    </row>
    <row r="70" spans="1:28" ht="15.5" x14ac:dyDescent="0.35">
      <c r="A70" s="17"/>
      <c r="B70" s="28">
        <v>1</v>
      </c>
      <c r="C70" s="17"/>
      <c r="D70" s="35">
        <v>472</v>
      </c>
      <c r="E70" s="35"/>
      <c r="F70" s="35">
        <f>(AVERAGE(D70:E70)/1000)*'Salivary Flow Rate'!L50</f>
        <v>137.81220000000002</v>
      </c>
      <c r="G70" s="43"/>
      <c r="H70" s="35">
        <v>102</v>
      </c>
      <c r="I70" s="35"/>
      <c r="J70" s="35">
        <f>(AVERAGE(H70:I70)/1000)*'Salivary Flow Rate'!U50</f>
        <v>47.07044999999998</v>
      </c>
      <c r="K70" s="43"/>
      <c r="L70" s="35">
        <v>50</v>
      </c>
      <c r="M70" s="35"/>
      <c r="N70" s="35">
        <f>(AVERAGE(L70:M70)/1000)*'Salivary Flow Rate'!AD50</f>
        <v>18.911249999999992</v>
      </c>
      <c r="O70" s="43"/>
      <c r="P70" s="35">
        <v>34.5</v>
      </c>
      <c r="Q70" s="35"/>
      <c r="R70" s="35">
        <f>(AVERAGE(P70:Q70)/1000)*'Salivary Flow Rate'!AM50</f>
        <v>13.787924999999996</v>
      </c>
      <c r="S70" s="21"/>
      <c r="T70" s="35">
        <f>AVERAGE(H70,L70,P70)</f>
        <v>62.166666666666664</v>
      </c>
      <c r="U70" s="35"/>
      <c r="V70" s="35">
        <f>(AVERAGE(H70,L70,P70)/1000)*'Salivary Flow Rate'!AO50</f>
        <v>25.682086111111097</v>
      </c>
      <c r="W70" s="21"/>
      <c r="X70" s="35"/>
    </row>
    <row r="71" spans="1:28" ht="15.5" x14ac:dyDescent="0.35">
      <c r="A71" s="17"/>
      <c r="B71" s="28">
        <v>2</v>
      </c>
      <c r="C71" s="17"/>
      <c r="D71" s="35">
        <v>404</v>
      </c>
      <c r="E71" s="35"/>
      <c r="F71" s="35">
        <f>(AVERAGE(D71:E71)/1000)*'Salivary Flow Rate'!L51</f>
        <v>147.11659999999992</v>
      </c>
      <c r="G71" s="43"/>
      <c r="H71" s="35">
        <v>234</v>
      </c>
      <c r="I71" s="35"/>
      <c r="J71" s="35">
        <f>(AVERAGE(H71:I71)/1000)*'Salivary Flow Rate'!U51</f>
        <v>126.02070000000002</v>
      </c>
      <c r="K71" s="43"/>
      <c r="L71" s="35">
        <v>247</v>
      </c>
      <c r="M71" s="35"/>
      <c r="N71" s="35">
        <f>(AVERAGE(L71:M71)/1000)*'Salivary Flow Rate'!AD51</f>
        <v>122.80222500000005</v>
      </c>
      <c r="O71" s="43"/>
      <c r="P71" s="35">
        <v>261</v>
      </c>
      <c r="Q71" s="35"/>
      <c r="R71" s="35">
        <f>(AVERAGE(P71:Q71)/1000)*'Salivary Flow Rate'!AM51</f>
        <v>130.96327500000004</v>
      </c>
      <c r="S71" s="21"/>
      <c r="T71" s="35">
        <f t="shared" ref="T71:T81" si="6">AVERAGE(H71,L71,P71)</f>
        <v>247.33333333333334</v>
      </c>
      <c r="U71" s="35"/>
      <c r="V71" s="35">
        <f>(AVERAGE(H71,L71,P71)/1000)*'Salivary Flow Rate'!AO51</f>
        <v>126.75833333333337</v>
      </c>
      <c r="W71" s="21"/>
      <c r="X71" s="35"/>
    </row>
    <row r="72" spans="1:28" ht="15.5" x14ac:dyDescent="0.35">
      <c r="A72" s="17"/>
      <c r="B72" s="28">
        <v>3</v>
      </c>
      <c r="C72" s="17"/>
      <c r="D72" s="35">
        <v>695</v>
      </c>
      <c r="E72" s="35"/>
      <c r="F72" s="35">
        <f>(AVERAGE(D72:E72)/1000)*'Salivary Flow Rate'!L52</f>
        <v>553.063625</v>
      </c>
      <c r="G72" s="43"/>
      <c r="H72" s="35">
        <v>506</v>
      </c>
      <c r="I72" s="35"/>
      <c r="J72" s="35">
        <f>(AVERAGE(H72:I72)/1000)*'Salivary Flow Rate'!U52</f>
        <v>619.7614500000002</v>
      </c>
      <c r="K72" s="43"/>
      <c r="L72" s="35">
        <v>343</v>
      </c>
      <c r="M72" s="35"/>
      <c r="N72" s="35">
        <f>(AVERAGE(L72:M72)/1000)*'Salivary Flow Rate'!AD52</f>
        <v>379.22937500000012</v>
      </c>
      <c r="O72" s="43"/>
      <c r="P72" s="35">
        <v>343</v>
      </c>
      <c r="Q72" s="35"/>
      <c r="R72" s="35">
        <f>(AVERAGE(P72:Q72)/1000)*'Salivary Flow Rate'!AM52</f>
        <v>405.39170000000007</v>
      </c>
      <c r="S72" s="21"/>
      <c r="T72" s="35">
        <f t="shared" si="6"/>
        <v>397.33333333333331</v>
      </c>
      <c r="U72" s="35"/>
      <c r="V72" s="35">
        <f>(AVERAGE(H72,L72,P72)/1000)*'Salivary Flow Rate'!AO52</f>
        <v>465.19124444444452</v>
      </c>
      <c r="W72" s="21"/>
      <c r="X72" s="35"/>
    </row>
    <row r="73" spans="1:28" ht="15.5" x14ac:dyDescent="0.35">
      <c r="A73" s="17"/>
      <c r="B73" s="28">
        <v>4</v>
      </c>
      <c r="C73" s="17"/>
      <c r="D73" s="35">
        <v>287</v>
      </c>
      <c r="E73" s="35"/>
      <c r="F73" s="35">
        <f>(AVERAGE(D73:E73)/1000)*'Salivary Flow Rate'!L53</f>
        <v>110.79635000000005</v>
      </c>
      <c r="G73" s="43"/>
      <c r="H73" s="35">
        <v>240</v>
      </c>
      <c r="I73" s="35"/>
      <c r="J73" s="35">
        <f>(AVERAGE(H73:I73)/1000)*'Salivary Flow Rate'!U53</f>
        <v>116.29200000000002</v>
      </c>
      <c r="K73" s="43"/>
      <c r="L73" s="35">
        <v>136</v>
      </c>
      <c r="M73" s="35"/>
      <c r="N73" s="35">
        <f>(AVERAGE(L73:M73)/1000)*'Salivary Flow Rate'!AD53</f>
        <v>52.502800000000008</v>
      </c>
      <c r="O73" s="43"/>
      <c r="P73" s="35">
        <v>160</v>
      </c>
      <c r="Q73" s="35"/>
      <c r="R73" s="35">
        <f>(AVERAGE(P73:Q73)/1000)*'Salivary Flow Rate'!AM53</f>
        <v>63.043999999999983</v>
      </c>
      <c r="S73" s="21"/>
      <c r="T73" s="35">
        <f t="shared" si="6"/>
        <v>178.66666666666666</v>
      </c>
      <c r="U73" s="35"/>
      <c r="V73" s="35">
        <f>(AVERAGE(H73,L73,P73)/1000)*'Salivary Flow Rate'!AO53</f>
        <v>75.315444444444452</v>
      </c>
      <c r="W73" s="21"/>
      <c r="X73" s="35"/>
    </row>
    <row r="74" spans="1:28" ht="15.5" x14ac:dyDescent="0.35">
      <c r="A74" s="17"/>
      <c r="B74" s="28">
        <v>5</v>
      </c>
      <c r="C74" s="17"/>
      <c r="D74" s="35">
        <v>438</v>
      </c>
      <c r="E74" s="35"/>
      <c r="F74" s="35">
        <f>(AVERAGE(D74:E74)/1000)*'Salivary Flow Rate'!L54</f>
        <v>254.86124999999996</v>
      </c>
      <c r="G74" s="43"/>
      <c r="H74" s="35">
        <v>446</v>
      </c>
      <c r="I74" s="35"/>
      <c r="J74" s="35">
        <f>(AVERAGE(H74:I74)/1000)*'Salivary Flow Rate'!U54</f>
        <v>521.73637499999995</v>
      </c>
      <c r="K74" s="43"/>
      <c r="L74" s="35">
        <v>188</v>
      </c>
      <c r="M74" s="35"/>
      <c r="N74" s="35">
        <f>(AVERAGE(L74:M74)/1000)*'Salivary Flow Rate'!AD54</f>
        <v>162.66464999999999</v>
      </c>
      <c r="O74" s="43"/>
      <c r="P74" s="35">
        <v>387</v>
      </c>
      <c r="Q74" s="35"/>
      <c r="R74" s="35">
        <f>(AVERAGE(P74:Q74)/1000)*'Salivary Flow Rate'!AM54</f>
        <v>319.73456249999998</v>
      </c>
      <c r="S74" s="21"/>
      <c r="T74" s="35">
        <f t="shared" si="6"/>
        <v>340.33333333333331</v>
      </c>
      <c r="U74" s="35"/>
      <c r="V74" s="35">
        <f>(AVERAGE(H74,L74,P74)/1000)*'Salivary Flow Rate'!AO54</f>
        <v>324.59149861111109</v>
      </c>
      <c r="W74" s="21"/>
      <c r="X74" s="35"/>
    </row>
    <row r="75" spans="1:28" ht="15.5" x14ac:dyDescent="0.35">
      <c r="A75" s="17"/>
      <c r="B75" s="28">
        <v>7</v>
      </c>
      <c r="C75" s="17"/>
      <c r="D75" s="35">
        <v>334.99999999999994</v>
      </c>
      <c r="E75" s="35"/>
      <c r="F75" s="35">
        <f>(AVERAGE(D75:E75)/1000)*'Salivary Flow Rate'!L55</f>
        <v>272.63137499999993</v>
      </c>
      <c r="G75" s="43"/>
      <c r="H75" s="35">
        <v>313.5</v>
      </c>
      <c r="I75" s="35"/>
      <c r="J75" s="35">
        <f>(AVERAGE(H75:I75)/1000)*'Salivary Flow Rate'!U55</f>
        <v>228.12611250000003</v>
      </c>
      <c r="K75" s="43"/>
      <c r="L75" s="35">
        <v>180.50000000000003</v>
      </c>
      <c r="M75" s="35"/>
      <c r="N75" s="35">
        <f>(AVERAGE(L75:M75)/1000)*'Salivary Flow Rate'!AD55</f>
        <v>122.3429</v>
      </c>
      <c r="O75" s="43"/>
      <c r="P75" s="35">
        <v>176.5</v>
      </c>
      <c r="Q75" s="35"/>
      <c r="R75" s="35">
        <f>(AVERAGE(P75:Q75)/1000)*'Salivary Flow Rate'!AM55</f>
        <v>137.04342500000001</v>
      </c>
      <c r="S75" s="21"/>
      <c r="T75" s="35">
        <f t="shared" si="6"/>
        <v>223.5</v>
      </c>
      <c r="U75" s="35"/>
      <c r="V75" s="35">
        <f>(AVERAGE(H75,L75,P75)/1000)*'Salivary Flow Rate'!AO55</f>
        <v>162.55341250000001</v>
      </c>
      <c r="W75" s="21"/>
      <c r="X75" s="35"/>
    </row>
    <row r="76" spans="1:28" ht="15.5" x14ac:dyDescent="0.35">
      <c r="A76" s="17"/>
      <c r="B76" s="28">
        <v>8</v>
      </c>
      <c r="C76" s="17"/>
      <c r="D76" s="35">
        <v>331</v>
      </c>
      <c r="E76" s="35"/>
      <c r="F76" s="35">
        <f>(AVERAGE(D76:E76)/1000)*'Salivary Flow Rate'!L56</f>
        <v>267.10872499999999</v>
      </c>
      <c r="G76" s="43"/>
      <c r="H76" s="35">
        <v>177.5</v>
      </c>
      <c r="I76" s="35"/>
      <c r="J76" s="35">
        <f>(AVERAGE(H76:I76)/1000)*'Salivary Flow Rate'!U56</f>
        <v>122.8788125</v>
      </c>
      <c r="K76" s="43"/>
      <c r="L76" s="35">
        <v>171.5</v>
      </c>
      <c r="M76" s="35"/>
      <c r="N76" s="35">
        <f>(AVERAGE(L76:M76)/1000)*'Salivary Flow Rate'!AD56</f>
        <v>101.2150125</v>
      </c>
      <c r="O76" s="43"/>
      <c r="P76" s="35">
        <v>138</v>
      </c>
      <c r="Q76" s="35"/>
      <c r="R76" s="35">
        <f>(AVERAGE(P76:Q76)/1000)*'Salivary Flow Rate'!AM56</f>
        <v>88.002600000000029</v>
      </c>
      <c r="S76" s="21"/>
      <c r="T76" s="35">
        <f t="shared" si="6"/>
        <v>162.33333333333334</v>
      </c>
      <c r="U76" s="35"/>
      <c r="V76" s="35">
        <f>(AVERAGE(H76,L76,P76)/1000)*'Salivary Flow Rate'!AO56</f>
        <v>103.90145000000001</v>
      </c>
      <c r="W76" s="21"/>
      <c r="X76" s="35"/>
    </row>
    <row r="77" spans="1:28" ht="15.5" x14ac:dyDescent="0.35">
      <c r="A77" s="17"/>
      <c r="B77" s="28">
        <v>9</v>
      </c>
      <c r="C77" s="17"/>
      <c r="D77" s="35">
        <v>515.5</v>
      </c>
      <c r="E77" s="35"/>
      <c r="F77" s="35">
        <f>(AVERAGE(D77:E77)/1000)*'Salivary Flow Rate'!L57</f>
        <v>437.42752500000006</v>
      </c>
      <c r="G77" s="43"/>
      <c r="H77" s="35">
        <v>244</v>
      </c>
      <c r="I77" s="35"/>
      <c r="J77" s="35">
        <f>(AVERAGE(H77:I77)/1000)*'Salivary Flow Rate'!U57</f>
        <v>210.18159999999997</v>
      </c>
      <c r="K77" s="43"/>
      <c r="L77" s="35">
        <v>255.5</v>
      </c>
      <c r="M77" s="35"/>
      <c r="N77" s="35">
        <f>(AVERAGE(L77:M77)/1000)*'Salivary Flow Rate'!AD57</f>
        <v>208.43051249999996</v>
      </c>
      <c r="O77" s="43"/>
      <c r="P77" s="35">
        <v>244.5</v>
      </c>
      <c r="Q77" s="35"/>
      <c r="R77" s="35">
        <f>(AVERAGE(P77:Q77)/1000)*'Salivary Flow Rate'!AM57</f>
        <v>264.54288750000001</v>
      </c>
      <c r="S77" s="21"/>
      <c r="T77" s="35">
        <f t="shared" si="6"/>
        <v>248</v>
      </c>
      <c r="U77" s="35"/>
      <c r="V77" s="35">
        <f>(AVERAGE(H77,L77,P77)/1000)*'Salivary Flow Rate'!AO57</f>
        <v>228.0897333333333</v>
      </c>
      <c r="W77" s="21"/>
      <c r="X77" s="35"/>
    </row>
    <row r="78" spans="1:28" ht="15.5" x14ac:dyDescent="0.35">
      <c r="A78" s="17"/>
      <c r="B78" s="28">
        <v>11</v>
      </c>
      <c r="C78" s="17"/>
      <c r="D78" s="35">
        <v>304.5</v>
      </c>
      <c r="E78" s="35"/>
      <c r="F78" s="35">
        <f>(AVERAGE(D78:E78)/1000)*'Salivary Flow Rate'!L58</f>
        <v>280.97737499999999</v>
      </c>
      <c r="G78" s="43"/>
      <c r="H78" s="35">
        <v>249</v>
      </c>
      <c r="I78" s="35"/>
      <c r="J78" s="35">
        <f>(AVERAGE(H78:I78)/1000)*'Salivary Flow Rate'!U58</f>
        <v>267.10229999999996</v>
      </c>
      <c r="K78" s="43"/>
      <c r="L78" s="35">
        <v>135.5</v>
      </c>
      <c r="M78" s="35"/>
      <c r="N78" s="35">
        <f>(AVERAGE(L78:M78)/1000)*'Salivary Flow Rate'!AD58</f>
        <v>136.7838625</v>
      </c>
      <c r="O78" s="43"/>
      <c r="P78" s="35">
        <v>107.00000000000004</v>
      </c>
      <c r="Q78" s="35"/>
      <c r="R78" s="35">
        <f>(AVERAGE(P78:Q78)/1000)*'Salivary Flow Rate'!AM58</f>
        <v>103.02495000000005</v>
      </c>
      <c r="S78" s="21"/>
      <c r="T78" s="35">
        <f t="shared" si="6"/>
        <v>163.83333333333334</v>
      </c>
      <c r="U78" s="35"/>
      <c r="V78" s="35">
        <f>(AVERAGE(H78,L78,P78)/1000)*'Salivary Flow Rate'!AO58</f>
        <v>166.29219861111108</v>
      </c>
      <c r="W78" s="21"/>
      <c r="X78" s="35"/>
    </row>
    <row r="79" spans="1:28" ht="15.5" x14ac:dyDescent="0.35">
      <c r="A79" s="17"/>
      <c r="B79" s="28">
        <v>12</v>
      </c>
      <c r="C79" s="17"/>
      <c r="D79" s="35">
        <v>431.5</v>
      </c>
      <c r="E79" s="35"/>
      <c r="F79" s="35">
        <f>(AVERAGE(D79:E79)/1000)*'Salivary Flow Rate'!L59</f>
        <v>275.28621249999998</v>
      </c>
      <c r="G79" s="43"/>
      <c r="H79" s="35">
        <v>380.5</v>
      </c>
      <c r="I79" s="35"/>
      <c r="J79" s="35">
        <f>(AVERAGE(H79:I79)/1000)*'Salivary Flow Rate'!U59</f>
        <v>295.63898749999998</v>
      </c>
      <c r="K79" s="43"/>
      <c r="L79" s="35">
        <v>284</v>
      </c>
      <c r="M79" s="35"/>
      <c r="N79" s="35">
        <f>(AVERAGE(L79:M79)/1000)*'Salivary Flow Rate'!AD59</f>
        <v>199.66620000000003</v>
      </c>
      <c r="O79" s="43"/>
      <c r="P79" s="35">
        <v>318.5</v>
      </c>
      <c r="Q79" s="35"/>
      <c r="R79" s="35">
        <f>(AVERAGE(P79:Q79)/1000)*'Salivary Flow Rate'!AM59</f>
        <v>254.18688750000001</v>
      </c>
      <c r="S79" s="21"/>
      <c r="T79" s="35">
        <f t="shared" si="6"/>
        <v>327.66666666666669</v>
      </c>
      <c r="U79" s="35"/>
      <c r="V79" s="35">
        <f>(AVERAGE(H79,L79,P79)/1000)*'Salivary Flow Rate'!AO59</f>
        <v>248.81914444444448</v>
      </c>
      <c r="W79" s="21"/>
      <c r="X79" s="35"/>
    </row>
    <row r="80" spans="1:28" ht="15.5" x14ac:dyDescent="0.35">
      <c r="A80" s="17"/>
      <c r="B80" s="28">
        <v>13</v>
      </c>
      <c r="C80" s="17"/>
      <c r="D80" s="35">
        <v>86.5</v>
      </c>
      <c r="E80" s="35"/>
      <c r="F80" s="35">
        <f>(AVERAGE(D80:E80)/1000)*'Salivary Flow Rate'!L60</f>
        <v>29.044537499999997</v>
      </c>
      <c r="G80" s="43"/>
      <c r="H80" s="35">
        <v>105.5</v>
      </c>
      <c r="I80" s="35"/>
      <c r="J80" s="35">
        <f>(AVERAGE(H80:I80)/1000)*'Salivary Flow Rate'!U60</f>
        <v>46.567699999999995</v>
      </c>
      <c r="K80" s="43"/>
      <c r="L80" s="35">
        <v>226.5</v>
      </c>
      <c r="M80" s="35"/>
      <c r="N80" s="35">
        <f>(AVERAGE(L80:M80)/1000)*'Salivary Flow Rate'!AD60</f>
        <v>92.604524999999981</v>
      </c>
      <c r="O80" s="43"/>
      <c r="P80" s="35">
        <v>100.99999999999997</v>
      </c>
      <c r="Q80" s="35"/>
      <c r="R80" s="35">
        <f>(AVERAGE(P80:Q80)/1000)*'Salivary Flow Rate'!AM60</f>
        <v>35.521699999999981</v>
      </c>
      <c r="S80" s="21"/>
      <c r="T80" s="35">
        <f t="shared" si="6"/>
        <v>144.33333333333334</v>
      </c>
      <c r="U80" s="35"/>
      <c r="V80" s="35">
        <f>(AVERAGE(H80,L80,P80)/1000)*'Salivary Flow Rate'!AO60</f>
        <v>57.827149999999989</v>
      </c>
      <c r="W80" s="21"/>
      <c r="X80" s="35"/>
    </row>
    <row r="81" spans="1:28" ht="15.5" x14ac:dyDescent="0.35">
      <c r="A81" s="17"/>
      <c r="B81" s="28">
        <v>14</v>
      </c>
      <c r="C81" s="17"/>
      <c r="D81" s="35">
        <v>379.49999999999989</v>
      </c>
      <c r="E81" s="35"/>
      <c r="F81" s="35">
        <f>(AVERAGE(D81:E81)/1000)*'Salivary Flow Rate'!L61</f>
        <v>243.9141374999999</v>
      </c>
      <c r="G81" s="43"/>
      <c r="H81" s="35">
        <v>279</v>
      </c>
      <c r="I81" s="35"/>
      <c r="J81" s="35">
        <f>(AVERAGE(H81:I81)/1000)*'Salivary Flow Rate'!U61</f>
        <v>220.14494999999994</v>
      </c>
      <c r="K81" s="43"/>
      <c r="L81" s="35">
        <v>389</v>
      </c>
      <c r="M81" s="35"/>
      <c r="N81" s="35">
        <f>(AVERAGE(L81:M81)/1000)*'Salivary Flow Rate'!AD61</f>
        <v>281.14974999999998</v>
      </c>
      <c r="O81" s="43"/>
      <c r="P81" s="35">
        <v>302</v>
      </c>
      <c r="Q81" s="35"/>
      <c r="R81" s="35">
        <f>(AVERAGE(P81:Q81)/1000)*'Salivary Flow Rate'!AM61</f>
        <v>217.27389999999997</v>
      </c>
      <c r="S81" s="21"/>
      <c r="T81" s="35">
        <f t="shared" si="6"/>
        <v>323.33333333333331</v>
      </c>
      <c r="U81" s="35"/>
      <c r="V81" s="35">
        <f>(AVERAGE(H81,L81,P81)/1000)*'Salivary Flow Rate'!AO61</f>
        <v>240.4791666666666</v>
      </c>
      <c r="W81" s="21"/>
      <c r="X81" s="35"/>
    </row>
    <row r="82" spans="1:28" ht="15.5" x14ac:dyDescent="0.35">
      <c r="A82" s="17"/>
      <c r="B82" s="17"/>
      <c r="C82" s="17"/>
      <c r="D82" s="25"/>
      <c r="E82" s="25"/>
      <c r="F82" s="25"/>
      <c r="G82" s="43"/>
      <c r="H82" s="25"/>
      <c r="I82" s="25"/>
      <c r="J82" s="25"/>
      <c r="K82" s="43"/>
      <c r="L82" s="25"/>
      <c r="M82" s="25"/>
      <c r="N82" s="25"/>
      <c r="O82" s="43"/>
      <c r="P82" s="25"/>
      <c r="Q82" s="25"/>
      <c r="R82" s="25"/>
      <c r="S82" s="21"/>
      <c r="T82" s="25"/>
      <c r="U82" s="25"/>
      <c r="V82" s="25"/>
      <c r="W82" s="21"/>
    </row>
    <row r="83" spans="1:28" ht="15.5" x14ac:dyDescent="0.35">
      <c r="A83" s="17"/>
      <c r="B83" s="22" t="s">
        <v>11</v>
      </c>
      <c r="C83" s="18" t="e">
        <f>AVERAGE(C70:C74)</f>
        <v>#DIV/0!</v>
      </c>
      <c r="D83" s="27">
        <f>AVERAGE(D70:D81)</f>
        <v>389.95833333333331</v>
      </c>
      <c r="E83" s="27" t="e">
        <f t="shared" ref="E83" si="7">AVERAGE(E70:E81)</f>
        <v>#DIV/0!</v>
      </c>
      <c r="F83" s="27">
        <f>AVERAGE(F70:F81)</f>
        <v>250.83665937499998</v>
      </c>
      <c r="G83" s="43"/>
      <c r="H83" s="27">
        <f>AVERAGE(H70:H74)</f>
        <v>305.60000000000002</v>
      </c>
      <c r="I83" s="27" t="e">
        <f>AVERAGE(I70:I74)</f>
        <v>#DIV/0!</v>
      </c>
      <c r="J83" s="27">
        <f>AVERAGE(J70:J81)</f>
        <v>235.12678645833333</v>
      </c>
      <c r="K83" s="43"/>
      <c r="L83" s="27">
        <f>AVERAGE(L70:L74)</f>
        <v>192.8</v>
      </c>
      <c r="M83" s="27" t="e">
        <f>AVERAGE(M70:M74)</f>
        <v>#DIV/0!</v>
      </c>
      <c r="N83" s="27">
        <f>AVERAGE(N70:N81)</f>
        <v>156.52525520833333</v>
      </c>
      <c r="O83" s="43"/>
      <c r="P83" s="27">
        <f>AVERAGE(P70:P74)</f>
        <v>237.1</v>
      </c>
      <c r="Q83" s="27" t="e">
        <f>AVERAGE(Q70:Q74)</f>
        <v>#DIV/0!</v>
      </c>
      <c r="R83" s="27">
        <f>AVERAGE(R70:R81)</f>
        <v>169.37648437499999</v>
      </c>
      <c r="S83" s="21"/>
      <c r="T83" s="27">
        <f>AVERAGE(T70:T74)</f>
        <v>245.16666666666666</v>
      </c>
      <c r="U83" s="27" t="e">
        <f>AVERAGE(U70:U74)</f>
        <v>#DIV/0!</v>
      </c>
      <c r="V83" s="27">
        <f>AVERAGE(V70:V81)</f>
        <v>185.45840520833335</v>
      </c>
      <c r="W83" s="21"/>
      <c r="Z83" s="114"/>
      <c r="AA83" s="114"/>
      <c r="AB83" s="114"/>
    </row>
    <row r="84" spans="1:28" ht="15.5" x14ac:dyDescent="0.35">
      <c r="A84" s="18"/>
      <c r="B84" s="23" t="s">
        <v>12</v>
      </c>
      <c r="C84" s="18" t="e">
        <f>STDEV(C70:C74)</f>
        <v>#DIV/0!</v>
      </c>
      <c r="D84" s="27">
        <f>STDEV(D70:D81)</f>
        <v>146.58823875885901</v>
      </c>
      <c r="E84" s="27" t="e">
        <f t="shared" ref="E84:V84" si="8">STDEV(E70:E81)</f>
        <v>#DIV/0!</v>
      </c>
      <c r="F84" s="27">
        <f t="shared" si="8"/>
        <v>141.67916840815624</v>
      </c>
      <c r="G84" s="27" t="e">
        <f t="shared" si="8"/>
        <v>#DIV/0!</v>
      </c>
      <c r="H84" s="27">
        <f t="shared" si="8"/>
        <v>123.544219785566</v>
      </c>
      <c r="I84" s="27" t="e">
        <f t="shared" si="8"/>
        <v>#DIV/0!</v>
      </c>
      <c r="J84" s="27">
        <f t="shared" si="8"/>
        <v>177.15271654466642</v>
      </c>
      <c r="K84" s="27" t="e">
        <f t="shared" si="8"/>
        <v>#DIV/0!</v>
      </c>
      <c r="L84" s="27">
        <f t="shared" si="8"/>
        <v>94.270755692249935</v>
      </c>
      <c r="M84" s="27" t="e">
        <f t="shared" si="8"/>
        <v>#DIV/0!</v>
      </c>
      <c r="N84" s="27">
        <f t="shared" si="8"/>
        <v>99.690496387867995</v>
      </c>
      <c r="O84" s="27" t="e">
        <f t="shared" si="8"/>
        <v>#DIV/0!</v>
      </c>
      <c r="P84" s="27">
        <f t="shared" si="8"/>
        <v>110.7445531870803</v>
      </c>
      <c r="Q84" s="27" t="e">
        <f t="shared" si="8"/>
        <v>#DIV/0!</v>
      </c>
      <c r="R84" s="27">
        <f t="shared" si="8"/>
        <v>122.03988980751734</v>
      </c>
      <c r="S84" s="27" t="e">
        <f t="shared" si="8"/>
        <v>#DIV/0!</v>
      </c>
      <c r="T84" s="27">
        <f t="shared" si="8"/>
        <v>98.119012931506731</v>
      </c>
      <c r="U84" s="27" t="e">
        <f t="shared" si="8"/>
        <v>#DIV/0!</v>
      </c>
      <c r="V84" s="27">
        <f t="shared" si="8"/>
        <v>124.82958399210166</v>
      </c>
      <c r="W84" s="21"/>
    </row>
    <row r="85" spans="1:28" ht="15.5" x14ac:dyDescent="0.35">
      <c r="A85" s="17"/>
      <c r="B85" s="17"/>
      <c r="C85" s="17"/>
      <c r="D85" s="18"/>
      <c r="E85" s="18"/>
      <c r="F85" s="18"/>
      <c r="G85" s="43"/>
      <c r="H85" s="18"/>
      <c r="I85" s="18"/>
      <c r="J85" s="18"/>
      <c r="K85" s="43"/>
      <c r="L85" s="18"/>
      <c r="M85" s="18"/>
      <c r="N85" s="18"/>
      <c r="O85" s="43"/>
      <c r="P85" s="18"/>
      <c r="Q85" s="18"/>
      <c r="R85" s="18"/>
      <c r="S85" s="21"/>
      <c r="T85" s="18"/>
      <c r="U85" s="18"/>
      <c r="V85" s="18"/>
      <c r="W85" s="21"/>
    </row>
    <row r="86" spans="1:28" ht="15.5" x14ac:dyDescent="0.35">
      <c r="A86" s="18"/>
      <c r="B86" s="23" t="s">
        <v>71</v>
      </c>
      <c r="C86" s="18"/>
      <c r="D86" s="27"/>
      <c r="E86" s="27"/>
      <c r="F86" s="27">
        <f>MIN(F70:F81)</f>
        <v>29.044537499999997</v>
      </c>
      <c r="G86" s="43"/>
      <c r="H86" s="27"/>
      <c r="I86" s="27"/>
      <c r="J86" s="27">
        <f>MIN(J70:J81)</f>
        <v>46.567699999999995</v>
      </c>
      <c r="K86" s="43"/>
      <c r="L86" s="27"/>
      <c r="M86" s="27"/>
      <c r="N86" s="27">
        <f>MIN(N70:N81)</f>
        <v>18.911249999999992</v>
      </c>
      <c r="O86" s="43"/>
      <c r="P86" s="27"/>
      <c r="Q86" s="27"/>
      <c r="R86" s="27">
        <f>MIN(R70:R81)</f>
        <v>13.787924999999996</v>
      </c>
      <c r="S86" s="21"/>
      <c r="T86" s="27"/>
      <c r="U86" s="27"/>
      <c r="V86" s="27">
        <f>MIN(V70:V81)</f>
        <v>25.682086111111097</v>
      </c>
      <c r="W86" s="33"/>
    </row>
    <row r="87" spans="1:28" ht="15.5" x14ac:dyDescent="0.35">
      <c r="A87" s="18"/>
      <c r="B87" s="23" t="s">
        <v>72</v>
      </c>
      <c r="C87" s="18"/>
      <c r="D87" s="27"/>
      <c r="E87" s="27"/>
      <c r="F87" s="27">
        <f>QUARTILE(F70:F81,1)</f>
        <v>144.79049999999995</v>
      </c>
      <c r="G87" s="43"/>
      <c r="H87" s="27"/>
      <c r="I87" s="27"/>
      <c r="J87" s="27">
        <f>QUARTILE(J70:J81,1)</f>
        <v>121.23210937499999</v>
      </c>
      <c r="K87" s="43"/>
      <c r="L87" s="27"/>
      <c r="M87" s="27"/>
      <c r="N87" s="27">
        <f>QUARTILE(N70:N81,1)</f>
        <v>99.062390624999992</v>
      </c>
      <c r="O87" s="43"/>
      <c r="P87" s="27"/>
      <c r="Q87" s="27"/>
      <c r="R87" s="27">
        <f>QUARTILE(R70:R81,1)</f>
        <v>81.762950000000018</v>
      </c>
      <c r="S87" s="21"/>
      <c r="T87" s="27"/>
      <c r="U87" s="27"/>
      <c r="V87" s="27">
        <f>QUARTILE(V70:V81,1)</f>
        <v>96.754948611111118</v>
      </c>
      <c r="W87" s="33"/>
    </row>
    <row r="88" spans="1:28" s="100" customFormat="1" ht="15.5" x14ac:dyDescent="0.35">
      <c r="A88" s="90"/>
      <c r="B88" s="91" t="s">
        <v>73</v>
      </c>
      <c r="C88" s="90"/>
      <c r="D88" s="92"/>
      <c r="E88" s="92"/>
      <c r="F88" s="92">
        <f>MEDIAN(F70:F81)</f>
        <v>260.98498749999999</v>
      </c>
      <c r="G88" s="97"/>
      <c r="H88" s="92"/>
      <c r="I88" s="92"/>
      <c r="J88" s="92">
        <f>MEDIAN(J70:J81)</f>
        <v>215.16327499999994</v>
      </c>
      <c r="K88" s="97"/>
      <c r="L88" s="92"/>
      <c r="M88" s="92"/>
      <c r="N88" s="92">
        <f>MEDIAN(N70:N81)</f>
        <v>129.79304375000004</v>
      </c>
      <c r="O88" s="97"/>
      <c r="P88" s="92"/>
      <c r="Q88" s="92"/>
      <c r="R88" s="92">
        <f>MEDIAN(R70:R81)</f>
        <v>134.00335000000001</v>
      </c>
      <c r="S88" s="98"/>
      <c r="T88" s="92"/>
      <c r="U88" s="92"/>
      <c r="V88" s="92">
        <f>MEDIAN(V70:V81)</f>
        <v>164.42280555555556</v>
      </c>
      <c r="W88" s="99"/>
    </row>
    <row r="89" spans="1:28" ht="15.5" x14ac:dyDescent="0.35">
      <c r="A89" s="18"/>
      <c r="B89" s="23" t="s">
        <v>74</v>
      </c>
      <c r="C89" s="18"/>
      <c r="D89" s="27"/>
      <c r="E89" s="27"/>
      <c r="F89" s="27">
        <f>QUARTILE(F70:F81,3)</f>
        <v>276.70900312499998</v>
      </c>
      <c r="G89" s="43"/>
      <c r="H89" s="27"/>
      <c r="I89" s="27"/>
      <c r="J89" s="27">
        <f>QUARTILE(J70:J81,3)</f>
        <v>274.23647187499995</v>
      </c>
      <c r="K89" s="43"/>
      <c r="L89" s="27"/>
      <c r="M89" s="27"/>
      <c r="N89" s="27">
        <f>QUARTILE(N70:N81,3)</f>
        <v>201.85727812500002</v>
      </c>
      <c r="O89" s="43"/>
      <c r="P89" s="27"/>
      <c r="Q89" s="27"/>
      <c r="R89" s="27">
        <f>QUARTILE(R70:R81,3)</f>
        <v>256.77588750000001</v>
      </c>
      <c r="S89" s="21"/>
      <c r="T89" s="27"/>
      <c r="U89" s="27"/>
      <c r="V89" s="27">
        <f>QUARTILE(V70:V81,3)</f>
        <v>242.56416111111108</v>
      </c>
      <c r="W89" s="33"/>
    </row>
    <row r="90" spans="1:28" ht="15.5" x14ac:dyDescent="0.35">
      <c r="A90" s="18"/>
      <c r="B90" s="23" t="s">
        <v>75</v>
      </c>
      <c r="C90" s="18"/>
      <c r="D90" s="27"/>
      <c r="E90" s="27"/>
      <c r="F90" s="27">
        <f>MAX(F70:F81)</f>
        <v>553.063625</v>
      </c>
      <c r="G90" s="43"/>
      <c r="H90" s="27"/>
      <c r="I90" s="27"/>
      <c r="J90" s="27">
        <f>MAX(J70:J81)</f>
        <v>619.7614500000002</v>
      </c>
      <c r="K90" s="43"/>
      <c r="L90" s="27"/>
      <c r="M90" s="27"/>
      <c r="N90" s="27">
        <f>MAX(N70:N81)</f>
        <v>379.22937500000012</v>
      </c>
      <c r="O90" s="43"/>
      <c r="P90" s="27"/>
      <c r="Q90" s="27"/>
      <c r="R90" s="27">
        <f>MAX(R70:R81)</f>
        <v>405.39170000000007</v>
      </c>
      <c r="S90" s="21"/>
      <c r="T90" s="27"/>
      <c r="U90" s="27"/>
      <c r="V90" s="27">
        <f>MAX(V70:V81)</f>
        <v>465.19124444444452</v>
      </c>
      <c r="W90" s="33"/>
    </row>
    <row r="91" spans="1:28" ht="15.5" x14ac:dyDescent="0.35">
      <c r="A91" s="18"/>
      <c r="B91" s="23"/>
      <c r="C91" s="18"/>
      <c r="D91" s="27"/>
      <c r="E91" s="27"/>
      <c r="F91" s="27"/>
      <c r="G91" s="43"/>
      <c r="H91" s="27"/>
      <c r="I91" s="27"/>
      <c r="J91" s="27"/>
      <c r="K91" s="43"/>
      <c r="L91" s="27"/>
      <c r="M91" s="27"/>
      <c r="N91" s="27"/>
      <c r="O91" s="43"/>
      <c r="P91" s="27"/>
      <c r="Q91" s="27"/>
      <c r="R91" s="27"/>
      <c r="S91" s="21"/>
      <c r="T91" s="27"/>
      <c r="U91" s="27"/>
      <c r="V91" s="27"/>
      <c r="W91" s="33"/>
    </row>
    <row r="92" spans="1:28" ht="15.5" x14ac:dyDescent="0.35">
      <c r="A92" s="18"/>
      <c r="B92" s="23" t="s">
        <v>76</v>
      </c>
      <c r="C92" s="18"/>
      <c r="D92" s="27"/>
      <c r="E92" s="27"/>
      <c r="F92" s="27">
        <f>F86</f>
        <v>29.044537499999997</v>
      </c>
      <c r="G92" s="43"/>
      <c r="H92" s="27"/>
      <c r="I92" s="27"/>
      <c r="J92" s="27">
        <f>J86</f>
        <v>46.567699999999995</v>
      </c>
      <c r="K92" s="43"/>
      <c r="L92" s="27"/>
      <c r="M92" s="27"/>
      <c r="N92" s="27">
        <f>N86</f>
        <v>18.911249999999992</v>
      </c>
      <c r="O92" s="43"/>
      <c r="P92" s="27"/>
      <c r="Q92" s="27"/>
      <c r="R92" s="27">
        <f>R86</f>
        <v>13.787924999999996</v>
      </c>
      <c r="S92" s="21"/>
      <c r="T92" s="27"/>
      <c r="U92" s="27"/>
      <c r="V92" s="27">
        <f>V86</f>
        <v>25.682086111111097</v>
      </c>
      <c r="W92" s="33"/>
    </row>
    <row r="93" spans="1:28" ht="15.5" x14ac:dyDescent="0.35">
      <c r="A93" s="18" t="s">
        <v>77</v>
      </c>
      <c r="B93" s="23" t="s">
        <v>78</v>
      </c>
      <c r="C93" s="18"/>
      <c r="D93" s="27"/>
      <c r="E93" s="27"/>
      <c r="F93" s="27">
        <f>(F87-F86)</f>
        <v>115.74596249999996</v>
      </c>
      <c r="G93" s="43"/>
      <c r="H93" s="27"/>
      <c r="I93" s="27"/>
      <c r="J93" s="27">
        <f>(J87-J86)</f>
        <v>74.664409374999991</v>
      </c>
      <c r="K93" s="43"/>
      <c r="L93" s="27"/>
      <c r="M93" s="27"/>
      <c r="N93" s="27">
        <f>(N87-N86)</f>
        <v>80.151140624999996</v>
      </c>
      <c r="O93" s="43"/>
      <c r="P93" s="27"/>
      <c r="Q93" s="27"/>
      <c r="R93" s="27">
        <f>(R87-R86)</f>
        <v>67.975025000000016</v>
      </c>
      <c r="S93" s="21"/>
      <c r="T93" s="27"/>
      <c r="U93" s="27"/>
      <c r="V93" s="27">
        <f>(V87-V86)</f>
        <v>71.072862500000014</v>
      </c>
      <c r="W93" s="33"/>
    </row>
    <row r="94" spans="1:28" ht="17.25" customHeight="1" x14ac:dyDescent="0.35">
      <c r="A94" s="18"/>
      <c r="B94" s="23" t="s">
        <v>79</v>
      </c>
      <c r="C94" s="18"/>
      <c r="D94" s="27"/>
      <c r="E94" s="27"/>
      <c r="F94" s="27">
        <f>(F88-F87)</f>
        <v>116.19448750000004</v>
      </c>
      <c r="G94" s="43"/>
      <c r="H94" s="27"/>
      <c r="I94" s="27"/>
      <c r="J94" s="27">
        <f>(J88-J87)</f>
        <v>93.931165624999949</v>
      </c>
      <c r="K94" s="43"/>
      <c r="L94" s="27"/>
      <c r="M94" s="27"/>
      <c r="N94" s="27">
        <f>(N88-N87)</f>
        <v>30.730653125000046</v>
      </c>
      <c r="O94" s="43"/>
      <c r="P94" s="27"/>
      <c r="Q94" s="27"/>
      <c r="R94" s="27">
        <f>(R88-R87)</f>
        <v>52.240399999999994</v>
      </c>
      <c r="S94" s="21"/>
      <c r="T94" s="27"/>
      <c r="U94" s="27"/>
      <c r="V94" s="27">
        <f>(V88-V87)</f>
        <v>67.667856944444438</v>
      </c>
      <c r="W94" s="33"/>
    </row>
    <row r="95" spans="1:28" ht="15.5" x14ac:dyDescent="0.35">
      <c r="A95" s="18"/>
      <c r="B95" s="23" t="s">
        <v>80</v>
      </c>
      <c r="C95" s="18"/>
      <c r="D95" s="27"/>
      <c r="E95" s="27"/>
      <c r="F95" s="27">
        <f>(F89-F88)</f>
        <v>15.724015624999993</v>
      </c>
      <c r="G95" s="43"/>
      <c r="H95" s="27"/>
      <c r="I95" s="27"/>
      <c r="J95" s="27">
        <f>(J89-J88)</f>
        <v>59.073196875000008</v>
      </c>
      <c r="K95" s="43"/>
      <c r="L95" s="27"/>
      <c r="M95" s="27"/>
      <c r="N95" s="27">
        <f>(N89-N88)</f>
        <v>72.064234374999984</v>
      </c>
      <c r="O95" s="43"/>
      <c r="P95" s="27"/>
      <c r="Q95" s="27"/>
      <c r="R95" s="27">
        <f>(R89-R88)</f>
        <v>122.7725375</v>
      </c>
      <c r="S95" s="21"/>
      <c r="T95" s="27"/>
      <c r="U95" s="27"/>
      <c r="V95" s="27">
        <f>(V89-V88)</f>
        <v>78.141355555555521</v>
      </c>
      <c r="W95" s="33"/>
    </row>
    <row r="96" spans="1:28" ht="15.5" x14ac:dyDescent="0.35">
      <c r="A96" s="18"/>
      <c r="B96" s="23" t="s">
        <v>81</v>
      </c>
      <c r="C96" s="18"/>
      <c r="D96" s="27"/>
      <c r="E96" s="27"/>
      <c r="F96" s="27">
        <f>(F90-F89)</f>
        <v>276.35462187500002</v>
      </c>
      <c r="G96" s="43"/>
      <c r="H96" s="27"/>
      <c r="I96" s="27"/>
      <c r="J96" s="27">
        <f>(J90-J89)</f>
        <v>345.52497812500025</v>
      </c>
      <c r="K96" s="43"/>
      <c r="L96" s="27"/>
      <c r="M96" s="27"/>
      <c r="N96" s="27">
        <f>(N90-N89)</f>
        <v>177.3720968750001</v>
      </c>
      <c r="O96" s="43"/>
      <c r="P96" s="27"/>
      <c r="Q96" s="27"/>
      <c r="R96" s="27">
        <f>(R90-R89)</f>
        <v>148.61581250000006</v>
      </c>
      <c r="S96" s="21"/>
      <c r="T96" s="27"/>
      <c r="U96" s="27"/>
      <c r="V96" s="27">
        <f>(V90-V89)</f>
        <v>222.62708333333345</v>
      </c>
      <c r="W96" s="33"/>
    </row>
    <row r="97" spans="1:28" ht="15.5" x14ac:dyDescent="0.35">
      <c r="A97" s="17"/>
      <c r="B97" s="17"/>
      <c r="C97" s="17"/>
      <c r="D97" s="18"/>
      <c r="E97" s="18"/>
      <c r="F97" s="18"/>
      <c r="G97" s="43"/>
      <c r="H97" s="18"/>
      <c r="I97" s="18"/>
      <c r="J97" s="18"/>
      <c r="K97" s="43"/>
      <c r="L97" s="18"/>
      <c r="M97" s="18"/>
      <c r="N97" s="18"/>
      <c r="O97" s="43"/>
      <c r="P97" s="18"/>
      <c r="Q97" s="18"/>
      <c r="R97" s="18"/>
      <c r="S97" s="21"/>
      <c r="T97" s="18"/>
      <c r="U97" s="18"/>
      <c r="V97" s="21"/>
      <c r="W97" s="33"/>
    </row>
    <row r="98" spans="1:28" ht="15.5" x14ac:dyDescent="0.35">
      <c r="A98" s="17"/>
      <c r="B98" s="19" t="s">
        <v>13</v>
      </c>
      <c r="C98" s="17"/>
      <c r="D98" s="118" t="s">
        <v>22</v>
      </c>
      <c r="E98" s="118"/>
      <c r="F98" s="118"/>
      <c r="G98" s="43"/>
      <c r="H98" s="118" t="s">
        <v>22</v>
      </c>
      <c r="I98" s="118"/>
      <c r="J98" s="118"/>
      <c r="K98" s="43"/>
      <c r="L98" s="118" t="s">
        <v>22</v>
      </c>
      <c r="M98" s="118"/>
      <c r="N98" s="118"/>
      <c r="O98" s="43"/>
      <c r="P98" s="118" t="s">
        <v>22</v>
      </c>
      <c r="Q98" s="118"/>
      <c r="R98" s="118"/>
      <c r="S98" s="21"/>
      <c r="T98" s="118" t="s">
        <v>22</v>
      </c>
      <c r="U98" s="118"/>
      <c r="V98" s="118"/>
      <c r="W98" s="21"/>
      <c r="Z98" s="118"/>
      <c r="AA98" s="118"/>
      <c r="AB98" s="118"/>
    </row>
    <row r="99" spans="1:28" ht="15.5" x14ac:dyDescent="0.35">
      <c r="A99" s="17"/>
      <c r="B99" s="20"/>
      <c r="C99" s="17"/>
      <c r="D99" s="118" t="s">
        <v>15</v>
      </c>
      <c r="E99" s="118"/>
      <c r="F99" s="118"/>
      <c r="G99" s="43"/>
      <c r="H99" s="118" t="s">
        <v>16</v>
      </c>
      <c r="I99" s="118"/>
      <c r="J99" s="118"/>
      <c r="K99" s="43"/>
      <c r="L99" s="118" t="s">
        <v>17</v>
      </c>
      <c r="M99" s="118"/>
      <c r="N99" s="118"/>
      <c r="O99" s="43"/>
      <c r="P99" s="118" t="s">
        <v>18</v>
      </c>
      <c r="Q99" s="118"/>
      <c r="R99" s="118"/>
      <c r="S99" s="21"/>
      <c r="T99" s="118" t="s">
        <v>43</v>
      </c>
      <c r="U99" s="118"/>
      <c r="V99" s="118"/>
      <c r="W99" s="21"/>
      <c r="Z99" s="35"/>
      <c r="AA99" s="35"/>
      <c r="AB99" s="35"/>
    </row>
    <row r="100" spans="1:28" ht="15.5" x14ac:dyDescent="0.35">
      <c r="A100" s="17"/>
      <c r="B100" s="17"/>
      <c r="C100" s="17"/>
      <c r="D100" s="35" t="s">
        <v>62</v>
      </c>
      <c r="E100" s="35"/>
      <c r="F100" s="40" t="s">
        <v>66</v>
      </c>
      <c r="G100" s="21"/>
      <c r="H100" s="35" t="s">
        <v>62</v>
      </c>
      <c r="I100" s="35"/>
      <c r="J100" s="40" t="s">
        <v>66</v>
      </c>
      <c r="K100" s="21"/>
      <c r="L100" s="35" t="s">
        <v>62</v>
      </c>
      <c r="M100" s="35"/>
      <c r="N100" s="40" t="s">
        <v>66</v>
      </c>
      <c r="O100" s="21"/>
      <c r="P100" s="35" t="s">
        <v>62</v>
      </c>
      <c r="Q100" s="35"/>
      <c r="R100" s="40" t="s">
        <v>66</v>
      </c>
      <c r="S100" s="21"/>
      <c r="T100" s="35" t="s">
        <v>62</v>
      </c>
      <c r="U100" s="35"/>
      <c r="V100" s="40" t="s">
        <v>66</v>
      </c>
      <c r="W100" s="21"/>
      <c r="Z100" s="24"/>
      <c r="AA100" s="24"/>
      <c r="AB100" s="24"/>
    </row>
    <row r="101" spans="1:28" ht="15.5" x14ac:dyDescent="0.35">
      <c r="A101" s="17"/>
      <c r="B101" s="17"/>
      <c r="C101" s="17"/>
      <c r="D101" s="18"/>
      <c r="E101" s="18"/>
      <c r="F101" s="18"/>
      <c r="G101" s="43"/>
      <c r="H101" s="18"/>
      <c r="I101" s="18"/>
      <c r="J101" s="18"/>
      <c r="K101" s="43"/>
      <c r="L101" s="18"/>
      <c r="M101" s="18"/>
      <c r="N101" s="18"/>
      <c r="O101" s="43"/>
      <c r="P101" s="18"/>
      <c r="Q101" s="18"/>
      <c r="R101" s="18"/>
      <c r="S101" s="21"/>
      <c r="T101" s="18"/>
      <c r="U101" s="18"/>
      <c r="V101" s="18"/>
      <c r="W101" s="21"/>
    </row>
    <row r="102" spans="1:28" ht="15.5" x14ac:dyDescent="0.35">
      <c r="A102" s="17"/>
      <c r="B102" s="28">
        <v>1</v>
      </c>
      <c r="C102" s="17"/>
      <c r="D102" s="35">
        <v>33</v>
      </c>
      <c r="E102" s="35"/>
      <c r="F102" s="35">
        <f>(AVERAGE(D102:E102)/1000)*'Salivary Flow Rate'!L71</f>
        <v>11.999625000000004</v>
      </c>
      <c r="G102" s="43"/>
      <c r="H102" s="35">
        <v>5792</v>
      </c>
      <c r="I102" s="35"/>
      <c r="J102" s="35">
        <f>(AVERAGE(H102:I102)/1000)*'Salivary Flow Rate'!U71</f>
        <v>2818.5320000000002</v>
      </c>
      <c r="K102" s="43"/>
      <c r="L102" s="35">
        <v>7440</v>
      </c>
      <c r="M102" s="35"/>
      <c r="N102" s="35">
        <f>(AVERAGE(L102:M102)/1000)*'Salivary Flow Rate'!AD71</f>
        <v>4362.0720000000001</v>
      </c>
      <c r="O102" s="43"/>
      <c r="P102" s="35">
        <v>6077</v>
      </c>
      <c r="Q102" s="35"/>
      <c r="R102" s="35">
        <f>(AVERAGE(P102:Q102)/1000)*'Salivary Flow Rate'!AM71</f>
        <v>2542.0091000000002</v>
      </c>
      <c r="S102" s="21"/>
      <c r="T102" s="35">
        <f>AVERAGE(H102,L102,P102)</f>
        <v>6436.333333333333</v>
      </c>
      <c r="U102" s="35"/>
      <c r="V102" s="35">
        <f>(AVERAGE(H102,L102,P102)/1000)*'Salivary Flow Rate'!AO71</f>
        <v>3199.3403916666662</v>
      </c>
      <c r="W102" s="21"/>
      <c r="X102" s="35"/>
    </row>
    <row r="103" spans="1:28" ht="15.5" x14ac:dyDescent="0.35">
      <c r="A103" s="17"/>
      <c r="B103" s="28">
        <v>2</v>
      </c>
      <c r="C103" s="17"/>
      <c r="D103" s="35">
        <v>574</v>
      </c>
      <c r="E103" s="35"/>
      <c r="F103" s="35">
        <f>(AVERAGE(D103:E103)/1000)*'Salivary Flow Rate'!L72</f>
        <v>255.67395000000008</v>
      </c>
      <c r="G103" s="43"/>
      <c r="H103" s="35">
        <v>6998</v>
      </c>
      <c r="I103" s="35"/>
      <c r="J103" s="35">
        <f>(AVERAGE(H103:I103)/1000)*'Salivary Flow Rate'!U72</f>
        <v>5431.3227500000003</v>
      </c>
      <c r="K103" s="43"/>
      <c r="L103" s="35">
        <v>8117</v>
      </c>
      <c r="M103" s="35"/>
      <c r="N103" s="35">
        <f>(AVERAGE(L103:M103)/1000)*'Salivary Flow Rate'!AD72</f>
        <v>5385.2236500000008</v>
      </c>
      <c r="O103" s="43"/>
      <c r="P103" s="35">
        <v>14062</v>
      </c>
      <c r="Q103" s="35"/>
      <c r="R103" s="35">
        <f>(AVERAGE(P103:Q103)/1000)*'Salivary Flow Rate'!AM72</f>
        <v>8363.7260500000011</v>
      </c>
      <c r="S103" s="21"/>
      <c r="T103" s="35">
        <f t="shared" ref="T103:T113" si="9">AVERAGE(H103,L103,P103)</f>
        <v>9725.6666666666661</v>
      </c>
      <c r="U103" s="35"/>
      <c r="V103" s="35">
        <f>(AVERAGE(H103,L103,P103)/1000)*'Salivary Flow Rate'!AO72</f>
        <v>6595.1366611111107</v>
      </c>
      <c r="W103" s="21"/>
      <c r="X103" s="35"/>
    </row>
    <row r="104" spans="1:28" ht="15.5" x14ac:dyDescent="0.35">
      <c r="A104" s="17"/>
      <c r="B104" s="28">
        <v>3</v>
      </c>
      <c r="C104" s="17"/>
      <c r="D104" s="35">
        <v>466</v>
      </c>
      <c r="E104" s="35"/>
      <c r="F104" s="35">
        <f>(AVERAGE(D104:E104)/1000)*'Salivary Flow Rate'!L73</f>
        <v>328.97270000000003</v>
      </c>
      <c r="G104" s="43"/>
      <c r="H104" s="35">
        <v>12187</v>
      </c>
      <c r="I104" s="35"/>
      <c r="J104" s="35">
        <f>(AVERAGE(H104:I104)/1000)*'Salivary Flow Rate'!U73</f>
        <v>13832.244999999999</v>
      </c>
      <c r="K104" s="43"/>
      <c r="L104" s="35">
        <v>12098</v>
      </c>
      <c r="M104" s="35"/>
      <c r="N104" s="35">
        <f>(AVERAGE(L104:M104)/1000)*'Salivary Flow Rate'!AD73</f>
        <v>12411.186975000001</v>
      </c>
      <c r="O104" s="43"/>
      <c r="P104" s="35">
        <v>10048</v>
      </c>
      <c r="Q104" s="35"/>
      <c r="R104" s="35">
        <f>(AVERAGE(P104:Q104)/1000)*'Salivary Flow Rate'!AM73</f>
        <v>10888.766400000002</v>
      </c>
      <c r="S104" s="21"/>
      <c r="T104" s="35">
        <f t="shared" si="9"/>
        <v>11444.333333333334</v>
      </c>
      <c r="U104" s="35"/>
      <c r="V104" s="35">
        <f>(AVERAGE(H104,L104,P104)/1000)*'Salivary Flow Rate'!AO73</f>
        <v>12377.284923611112</v>
      </c>
      <c r="W104" s="21"/>
      <c r="X104" s="35"/>
    </row>
    <row r="105" spans="1:28" ht="15.5" x14ac:dyDescent="0.35">
      <c r="A105" s="17"/>
      <c r="B105" s="28">
        <v>4</v>
      </c>
      <c r="C105" s="17"/>
      <c r="D105" s="35">
        <v>1245</v>
      </c>
      <c r="E105" s="35"/>
      <c r="F105" s="35">
        <f>(AVERAGE(D105:E105)/1000)*'Salivary Flow Rate'!L74</f>
        <v>448.63574999999992</v>
      </c>
      <c r="G105" s="43"/>
      <c r="H105" s="35">
        <v>16441</v>
      </c>
      <c r="I105" s="35"/>
      <c r="J105" s="35">
        <f>(AVERAGE(H105:I105)/1000)*'Salivary Flow Rate'!U74</f>
        <v>6546.1896625000018</v>
      </c>
      <c r="K105" s="43"/>
      <c r="L105" s="35">
        <v>14706</v>
      </c>
      <c r="M105" s="35"/>
      <c r="N105" s="35">
        <f>(AVERAGE(L105:M105)/1000)*'Salivary Flow Rate'!AD74</f>
        <v>6291.2268000000022</v>
      </c>
      <c r="O105" s="43"/>
      <c r="P105" s="35">
        <v>10907</v>
      </c>
      <c r="Q105" s="35"/>
      <c r="R105" s="35">
        <f>(AVERAGE(P105:Q105)/1000)*'Salivary Flow Rate'!AM74</f>
        <v>3618.6699249999997</v>
      </c>
      <c r="S105" s="21"/>
      <c r="T105" s="35">
        <f t="shared" si="9"/>
        <v>14018</v>
      </c>
      <c r="U105" s="35"/>
      <c r="V105" s="35">
        <f>(AVERAGE(H105,L105,P105)/1000)*'Salivary Flow Rate'!AO74</f>
        <v>5409.7214250000015</v>
      </c>
      <c r="W105" s="21"/>
      <c r="X105" s="35"/>
    </row>
    <row r="106" spans="1:28" ht="15.5" x14ac:dyDescent="0.35">
      <c r="A106" s="17"/>
      <c r="B106" s="28">
        <v>5</v>
      </c>
      <c r="C106" s="17"/>
      <c r="D106" s="35">
        <v>979</v>
      </c>
      <c r="E106" s="35"/>
      <c r="F106" s="35">
        <f>(AVERAGE(D106:E106)/1000)*'Salivary Flow Rate'!L75</f>
        <v>769.78769999999997</v>
      </c>
      <c r="G106" s="43"/>
      <c r="H106" s="35">
        <v>10552</v>
      </c>
      <c r="I106" s="35"/>
      <c r="J106" s="35">
        <f>(AVERAGE(H106:I106)/1000)*'Salivary Flow Rate'!U75</f>
        <v>13246.453199999998</v>
      </c>
      <c r="K106" s="43"/>
      <c r="L106" s="35">
        <v>14919</v>
      </c>
      <c r="M106" s="35"/>
      <c r="N106" s="35">
        <f>(AVERAGE(L106:M106)/1000)*'Salivary Flow Rate'!AD75</f>
        <v>16562.700825</v>
      </c>
      <c r="O106" s="43"/>
      <c r="P106" s="35">
        <v>14243</v>
      </c>
      <c r="Q106" s="35"/>
      <c r="R106" s="35">
        <f>(AVERAGE(P106:Q106)/1000)*'Salivary Flow Rate'!AM75</f>
        <v>14518.245974999998</v>
      </c>
      <c r="S106" s="21"/>
      <c r="T106" s="35">
        <f t="shared" si="9"/>
        <v>13238</v>
      </c>
      <c r="U106" s="35"/>
      <c r="V106" s="35">
        <f>(AVERAGE(H106,L106,P106)/1000)*'Salivary Flow Rate'!AO75</f>
        <v>14936.214766666662</v>
      </c>
      <c r="W106" s="21"/>
      <c r="X106" s="35"/>
    </row>
    <row r="107" spans="1:28" ht="15.5" x14ac:dyDescent="0.35">
      <c r="A107" s="17"/>
      <c r="B107" s="28">
        <v>7</v>
      </c>
      <c r="C107" s="17"/>
      <c r="D107" s="35">
        <v>578.99999999999989</v>
      </c>
      <c r="E107" s="35"/>
      <c r="F107" s="35">
        <f>(AVERAGE(D107:E107)/1000)*'Salivary Flow Rate'!L76</f>
        <v>308.08589999999992</v>
      </c>
      <c r="G107" s="43"/>
      <c r="H107" s="35">
        <v>5875.5</v>
      </c>
      <c r="I107" s="35"/>
      <c r="J107" s="35">
        <f>(AVERAGE(H107:I107)/1000)*'Salivary Flow Rate'!U76</f>
        <v>3711.1126875000014</v>
      </c>
      <c r="K107" s="43"/>
      <c r="L107" s="35">
        <v>5209.5</v>
      </c>
      <c r="M107" s="35"/>
      <c r="N107" s="35">
        <f>(AVERAGE(L107:M107)/1000)*'Salivary Flow Rate'!AD76</f>
        <v>3659.1527999999994</v>
      </c>
      <c r="O107" s="43"/>
      <c r="P107" s="35">
        <v>4569.9999999999991</v>
      </c>
      <c r="Q107" s="35"/>
      <c r="R107" s="35">
        <f>(AVERAGE(P107:Q107)/1000)*'Salivary Flow Rate'!AM76</f>
        <v>2708.5247499999991</v>
      </c>
      <c r="S107" s="21"/>
      <c r="T107" s="35">
        <f t="shared" si="9"/>
        <v>5218.333333333333</v>
      </c>
      <c r="U107" s="35"/>
      <c r="V107" s="35">
        <f>(AVERAGE(H107,L107,P107)/1000)*'Salivary Flow Rate'!AO76</f>
        <v>3351.3876111111103</v>
      </c>
      <c r="W107" s="21"/>
      <c r="X107" s="35"/>
    </row>
    <row r="108" spans="1:28" ht="15.5" x14ac:dyDescent="0.35">
      <c r="A108" s="17"/>
      <c r="B108" s="28">
        <v>8</v>
      </c>
      <c r="C108" s="17"/>
      <c r="D108" s="35">
        <v>98.499999999999972</v>
      </c>
      <c r="E108" s="35"/>
      <c r="F108" s="35">
        <f>(AVERAGE(D108:E108)/1000)*'Salivary Flow Rate'!L77</f>
        <v>62.000824999999992</v>
      </c>
      <c r="G108" s="43"/>
      <c r="H108" s="35">
        <v>10225.666666666668</v>
      </c>
      <c r="I108" s="35"/>
      <c r="J108" s="35">
        <f>(AVERAGE(H108:I108)/1000)*'Salivary Flow Rate'!U77</f>
        <v>8668.0419916666669</v>
      </c>
      <c r="K108" s="43"/>
      <c r="L108" s="35">
        <v>8459.3333333333321</v>
      </c>
      <c r="M108" s="35"/>
      <c r="N108" s="35">
        <f>(AVERAGE(L108:M108)/1000)*'Salivary Flow Rate'!AD77</f>
        <v>6542.8713666666645</v>
      </c>
      <c r="O108" s="43"/>
      <c r="P108" s="35">
        <v>8802.3333333333339</v>
      </c>
      <c r="Q108" s="35"/>
      <c r="R108" s="35">
        <f>(AVERAGE(P108:Q108)/1000)*'Salivary Flow Rate'!AM77</f>
        <v>5988.0073083333309</v>
      </c>
      <c r="S108" s="21"/>
      <c r="T108" s="35">
        <f t="shared" si="9"/>
        <v>9162.4444444444453</v>
      </c>
      <c r="U108" s="35"/>
      <c r="V108" s="35">
        <f>(AVERAGE(H108,L108,P108)/1000)*'Salivary Flow Rate'!AO77</f>
        <v>7028.8165481481474</v>
      </c>
      <c r="W108" s="21"/>
      <c r="X108" s="35"/>
    </row>
    <row r="109" spans="1:28" ht="15.5" x14ac:dyDescent="0.35">
      <c r="A109" s="17"/>
      <c r="B109" s="28">
        <v>9</v>
      </c>
      <c r="C109" s="17"/>
      <c r="D109" s="35">
        <v>597</v>
      </c>
      <c r="E109" s="35"/>
      <c r="F109" s="35">
        <f>(AVERAGE(D109:E109)/1000)*'Salivary Flow Rate'!L78</f>
        <v>570.71707500000002</v>
      </c>
      <c r="G109" s="43"/>
      <c r="H109" s="35">
        <v>6244</v>
      </c>
      <c r="I109" s="35"/>
      <c r="J109" s="35">
        <f>(AVERAGE(H109:I109)/1000)*'Salivary Flow Rate'!U78</f>
        <v>5859.6818000000003</v>
      </c>
      <c r="K109" s="43"/>
      <c r="L109" s="35">
        <v>6735</v>
      </c>
      <c r="M109" s="35"/>
      <c r="N109" s="35">
        <f>(AVERAGE(L109:M109)/1000)*'Salivary Flow Rate'!AD78</f>
        <v>5947.1733750000003</v>
      </c>
      <c r="O109" s="43"/>
      <c r="P109" s="35">
        <v>5637</v>
      </c>
      <c r="Q109" s="35"/>
      <c r="R109" s="35">
        <f>(AVERAGE(P109:Q109)/1000)*'Salivary Flow Rate'!AM78</f>
        <v>5188.4357250000003</v>
      </c>
      <c r="S109" s="21"/>
      <c r="T109" s="35">
        <f t="shared" si="9"/>
        <v>6205.333333333333</v>
      </c>
      <c r="U109" s="35"/>
      <c r="V109" s="35">
        <f>(AVERAGE(H109,L109,P109)/1000)*'Salivary Flow Rate'!AO78</f>
        <v>5671.4678222222219</v>
      </c>
      <c r="W109" s="21"/>
      <c r="X109" s="35"/>
    </row>
    <row r="110" spans="1:28" ht="15.5" x14ac:dyDescent="0.35">
      <c r="A110" s="17"/>
      <c r="B110" s="28">
        <v>11</v>
      </c>
      <c r="C110" s="17"/>
      <c r="D110" s="35">
        <v>285.5</v>
      </c>
      <c r="E110" s="35"/>
      <c r="F110" s="35">
        <f>(AVERAGE(D110:E110)/1000)*'Salivary Flow Rate'!L79</f>
        <v>278.46242499999994</v>
      </c>
      <c r="G110" s="43"/>
      <c r="H110" s="35">
        <v>3378.5</v>
      </c>
      <c r="I110" s="35"/>
      <c r="J110" s="35">
        <f>(AVERAGE(H110:I110)/1000)*'Salivary Flow Rate'!U79</f>
        <v>3743.4624625000001</v>
      </c>
      <c r="K110" s="43"/>
      <c r="L110" s="35">
        <v>3247.5</v>
      </c>
      <c r="M110" s="35"/>
      <c r="N110" s="35">
        <f>(AVERAGE(L110:M110)/1000)*'Salivary Flow Rate'!AD79</f>
        <v>3813.7016249999997</v>
      </c>
      <c r="O110" s="43"/>
      <c r="P110" s="35">
        <v>2123</v>
      </c>
      <c r="Q110" s="35"/>
      <c r="R110" s="35">
        <f>(AVERAGE(P110:Q110)/1000)*'Salivary Flow Rate'!AM79</f>
        <v>2459.3893500000004</v>
      </c>
      <c r="S110" s="21"/>
      <c r="T110" s="35">
        <f t="shared" si="9"/>
        <v>2916.3333333333335</v>
      </c>
      <c r="U110" s="35"/>
      <c r="V110" s="35">
        <f>(AVERAGE(H110,L110,P110)/1000)*'Salivary Flow Rate'!AO79</f>
        <v>3344.864213888889</v>
      </c>
      <c r="W110" s="21"/>
      <c r="X110" s="35"/>
    </row>
    <row r="111" spans="1:28" ht="15.5" x14ac:dyDescent="0.35">
      <c r="A111" s="17"/>
      <c r="B111" s="28">
        <v>12</v>
      </c>
      <c r="C111" s="17"/>
      <c r="D111" s="35">
        <v>445</v>
      </c>
      <c r="E111" s="35"/>
      <c r="F111" s="35">
        <f>(AVERAGE(D111:E111)/1000)*'Salivary Flow Rate'!L80</f>
        <v>205.65675000000005</v>
      </c>
      <c r="G111" s="43"/>
      <c r="H111" s="35">
        <v>7775.9999999999982</v>
      </c>
      <c r="I111" s="35"/>
      <c r="J111" s="35">
        <f>(AVERAGE(H111:I111)/1000)*'Salivary Flow Rate'!U80</f>
        <v>4699.0367999999989</v>
      </c>
      <c r="K111" s="43"/>
      <c r="L111" s="35">
        <v>5456.5</v>
      </c>
      <c r="M111" s="35"/>
      <c r="N111" s="35">
        <f>(AVERAGE(L111:M111)/1000)*'Salivary Flow Rate'!AD80</f>
        <v>3804.1353875000004</v>
      </c>
      <c r="O111" s="43"/>
      <c r="P111" s="35">
        <v>4756.5</v>
      </c>
      <c r="Q111" s="35"/>
      <c r="R111" s="35">
        <f>(AVERAGE(P111:Q111)/1000)*'Salivary Flow Rate'!AM80</f>
        <v>3530.1553874999986</v>
      </c>
      <c r="S111" s="21"/>
      <c r="T111" s="35">
        <f t="shared" si="9"/>
        <v>5996.333333333333</v>
      </c>
      <c r="U111" s="35"/>
      <c r="V111" s="35">
        <f>(AVERAGE(H111,L111,P111)/1000)*'Salivary Flow Rate'!AO80</f>
        <v>4084.8022055555552</v>
      </c>
      <c r="W111" s="21"/>
      <c r="X111" s="35"/>
    </row>
    <row r="112" spans="1:28" ht="15.5" x14ac:dyDescent="0.35">
      <c r="A112" s="17"/>
      <c r="B112" s="28">
        <v>13</v>
      </c>
      <c r="C112" s="17"/>
      <c r="D112" s="35">
        <v>285</v>
      </c>
      <c r="E112" s="35"/>
      <c r="F112" s="35">
        <f>(AVERAGE(D112:E112)/1000)*'Salivary Flow Rate'!L81</f>
        <v>101.26762499999997</v>
      </c>
      <c r="G112" s="43"/>
      <c r="H112" s="35">
        <v>8600.9999999999982</v>
      </c>
      <c r="I112" s="35"/>
      <c r="J112" s="35">
        <f>(AVERAGE(H112:I112)/1000)*'Salivary Flow Rate'!U81</f>
        <v>4182.8813249999976</v>
      </c>
      <c r="K112" s="43"/>
      <c r="L112" s="35">
        <v>6875</v>
      </c>
      <c r="M112" s="35"/>
      <c r="N112" s="35">
        <f>(AVERAGE(L112:M112)/1000)*'Salivary Flow Rate'!AD81</f>
        <v>3017.2656249999991</v>
      </c>
      <c r="O112" s="43"/>
      <c r="P112" s="35">
        <v>5393</v>
      </c>
      <c r="Q112" s="35"/>
      <c r="R112" s="35">
        <f>(AVERAGE(P112:Q112)/1000)*'Salivary Flow Rate'!AM81</f>
        <v>2234.859199999999</v>
      </c>
      <c r="S112" s="21"/>
      <c r="T112" s="35">
        <f t="shared" si="9"/>
        <v>6956.333333333333</v>
      </c>
      <c r="U112" s="35"/>
      <c r="V112" s="35">
        <f>(AVERAGE(H112,L112,P112)/1000)*'Salivary Flow Rate'!AO81</f>
        <v>3106.2347111111103</v>
      </c>
      <c r="W112" s="21"/>
      <c r="X112" s="35"/>
    </row>
    <row r="113" spans="1:28" ht="15.5" x14ac:dyDescent="0.35">
      <c r="A113" s="17"/>
      <c r="B113" s="28">
        <v>14</v>
      </c>
      <c r="C113" s="17"/>
      <c r="D113" s="35">
        <v>2651.5</v>
      </c>
      <c r="E113" s="35"/>
      <c r="F113" s="35">
        <f>(AVERAGE(D113:E113)/1000)*'Salivary Flow Rate'!L82</f>
        <v>2304.9489500000004</v>
      </c>
      <c r="G113" s="43"/>
      <c r="H113" s="35">
        <v>6815</v>
      </c>
      <c r="I113" s="35"/>
      <c r="J113" s="35">
        <f>(AVERAGE(H113:I113)/1000)*'Salivary Flow Rate'!U82</f>
        <v>4745.2844999999988</v>
      </c>
      <c r="K113" s="43"/>
      <c r="L113" s="35">
        <v>4235</v>
      </c>
      <c r="M113" s="35"/>
      <c r="N113" s="35">
        <f>(AVERAGE(L113:M113)/1000)*'Salivary Flow Rate'!AD82</f>
        <v>3041.1534999999999</v>
      </c>
      <c r="O113" s="43"/>
      <c r="P113" s="35">
        <v>4310</v>
      </c>
      <c r="Q113" s="35"/>
      <c r="R113" s="35">
        <f>(AVERAGE(P113:Q113)/1000)*'Salivary Flow Rate'!AM82</f>
        <v>3259.2219999999988</v>
      </c>
      <c r="S113" s="21"/>
      <c r="T113" s="35">
        <f t="shared" si="9"/>
        <v>5120</v>
      </c>
      <c r="U113" s="35"/>
      <c r="V113" s="35">
        <f>(AVERAGE(H113,L113,P113)/1000)*'Salivary Flow Rate'!AO82</f>
        <v>3704.4906666666661</v>
      </c>
      <c r="W113" s="21"/>
      <c r="X113" s="35"/>
    </row>
    <row r="114" spans="1:28" ht="15.5" x14ac:dyDescent="0.35">
      <c r="A114" s="17"/>
      <c r="B114" s="17"/>
      <c r="C114" s="17"/>
      <c r="D114" s="25"/>
      <c r="E114" s="25"/>
      <c r="F114" s="25"/>
      <c r="G114" s="43"/>
      <c r="H114" s="25"/>
      <c r="I114" s="25"/>
      <c r="J114" s="25"/>
      <c r="K114" s="43"/>
      <c r="L114" s="25"/>
      <c r="M114" s="25"/>
      <c r="N114" s="25"/>
      <c r="O114" s="43"/>
      <c r="P114" s="25"/>
      <c r="Q114" s="25"/>
      <c r="R114" s="25"/>
      <c r="S114" s="21"/>
      <c r="T114" s="25"/>
      <c r="U114" s="25"/>
      <c r="V114" s="25"/>
      <c r="W114" s="21"/>
    </row>
    <row r="115" spans="1:28" ht="15.5" x14ac:dyDescent="0.35">
      <c r="A115" s="17"/>
      <c r="B115" s="22" t="s">
        <v>11</v>
      </c>
      <c r="C115" s="18" t="e">
        <f>AVERAGE(C102:C106)</f>
        <v>#DIV/0!</v>
      </c>
      <c r="D115" s="27">
        <f>AVERAGE(D102:D113)</f>
        <v>686.54166666666663</v>
      </c>
      <c r="E115" s="27" t="e">
        <f t="shared" ref="E115" si="10">AVERAGE(E102:E113)</f>
        <v>#DIV/0!</v>
      </c>
      <c r="F115" s="27">
        <f>AVERAGE(F102:F113)</f>
        <v>470.51743958333333</v>
      </c>
      <c r="G115" s="43"/>
      <c r="H115" s="27">
        <f>AVERAGE(H102:H106)</f>
        <v>10394</v>
      </c>
      <c r="I115" s="27" t="e">
        <f>AVERAGE(I102:I106)</f>
        <v>#DIV/0!</v>
      </c>
      <c r="J115" s="27">
        <f>AVERAGE(J102:J113)</f>
        <v>6457.0203482638872</v>
      </c>
      <c r="K115" s="43"/>
      <c r="L115" s="27">
        <f>AVERAGE(L102:L106)</f>
        <v>11456</v>
      </c>
      <c r="M115" s="27" t="e">
        <f>AVERAGE(M102:M106)</f>
        <v>#DIV/0!</v>
      </c>
      <c r="N115" s="27">
        <f>AVERAGE(N102:N113)</f>
        <v>6236.4886607638882</v>
      </c>
      <c r="O115" s="43"/>
      <c r="P115" s="27">
        <f>AVERAGE(P102:P106)</f>
        <v>11067.4</v>
      </c>
      <c r="Q115" s="27" t="e">
        <f t="shared" ref="Q115:V115" si="11">AVERAGE(Q102:Q106)</f>
        <v>#DIV/0!</v>
      </c>
      <c r="R115" s="27">
        <f>AVERAGE(R102:R113)</f>
        <v>5441.6675975694434</v>
      </c>
      <c r="S115" s="27" t="e">
        <f t="shared" si="11"/>
        <v>#DIV/0!</v>
      </c>
      <c r="T115" s="27">
        <f t="shared" si="11"/>
        <v>10972.466666666667</v>
      </c>
      <c r="U115" s="27" t="e">
        <f t="shared" si="11"/>
        <v>#DIV/0!</v>
      </c>
      <c r="V115" s="27">
        <f t="shared" si="11"/>
        <v>8503.5396336111116</v>
      </c>
      <c r="W115" s="21"/>
      <c r="Z115" s="114"/>
      <c r="AA115" s="114"/>
      <c r="AB115" s="114"/>
    </row>
    <row r="116" spans="1:28" ht="15.5" x14ac:dyDescent="0.35">
      <c r="A116" s="18"/>
      <c r="B116" s="23" t="s">
        <v>12</v>
      </c>
      <c r="C116" s="18" t="e">
        <f>STDEV(C102:C106)</f>
        <v>#DIV/0!</v>
      </c>
      <c r="D116" s="27">
        <f>STDEV(D102:D113)</f>
        <v>706.63596318733812</v>
      </c>
      <c r="E116" s="27" t="e">
        <f t="shared" ref="E116" si="12">STDEV(E102:E113)</f>
        <v>#DIV/0!</v>
      </c>
      <c r="F116" s="27">
        <f>STDEV(F102:F113)</f>
        <v>616.31627237906253</v>
      </c>
      <c r="G116" s="27" t="e">
        <f t="shared" ref="G116:U116" si="13">STDEV(G102:G113)</f>
        <v>#DIV/0!</v>
      </c>
      <c r="H116" s="27">
        <f t="shared" si="13"/>
        <v>3502.0613373082647</v>
      </c>
      <c r="I116" s="27" t="e">
        <f t="shared" si="13"/>
        <v>#DIV/0!</v>
      </c>
      <c r="J116" s="27">
        <f t="shared" si="13"/>
        <v>3644.797421717552</v>
      </c>
      <c r="K116" s="27" t="e">
        <f t="shared" si="13"/>
        <v>#DIV/0!</v>
      </c>
      <c r="L116" s="27">
        <f t="shared" si="13"/>
        <v>3859.7165715134879</v>
      </c>
      <c r="M116" s="27" t="e">
        <f t="shared" si="13"/>
        <v>#DIV/0!</v>
      </c>
      <c r="N116" s="27">
        <f t="shared" si="13"/>
        <v>4136.0793928077428</v>
      </c>
      <c r="O116" s="27" t="e">
        <f t="shared" si="13"/>
        <v>#DIV/0!</v>
      </c>
      <c r="P116" s="27">
        <f t="shared" si="13"/>
        <v>3970.1968359838575</v>
      </c>
      <c r="Q116" s="27" t="e">
        <f t="shared" si="13"/>
        <v>#DIV/0!</v>
      </c>
      <c r="R116" s="27">
        <f t="shared" si="13"/>
        <v>3905.1499862655346</v>
      </c>
      <c r="S116" s="27" t="e">
        <f t="shared" si="13"/>
        <v>#DIV/0!</v>
      </c>
      <c r="T116" s="27">
        <f t="shared" si="13"/>
        <v>3470.3313243071848</v>
      </c>
      <c r="U116" s="27" t="e">
        <f t="shared" si="13"/>
        <v>#DIV/0!</v>
      </c>
      <c r="V116" s="27">
        <f>STDEV(V102:V113)</f>
        <v>3832.3963416914739</v>
      </c>
      <c r="W116" s="21"/>
    </row>
    <row r="117" spans="1:28" ht="15.5" x14ac:dyDescent="0.35">
      <c r="A117" s="17"/>
      <c r="B117" s="17"/>
      <c r="C117" s="17"/>
      <c r="D117" s="18"/>
      <c r="E117" s="18"/>
      <c r="F117" s="18"/>
      <c r="G117" s="21"/>
      <c r="H117" s="18"/>
      <c r="I117" s="18"/>
      <c r="J117" s="18"/>
      <c r="K117" s="21"/>
      <c r="L117" s="18"/>
      <c r="M117" s="18"/>
      <c r="N117" s="18"/>
      <c r="O117" s="21"/>
      <c r="P117" s="18"/>
      <c r="Q117" s="18"/>
      <c r="R117" s="18"/>
      <c r="S117" s="21"/>
      <c r="T117" s="18"/>
      <c r="U117" s="18"/>
      <c r="V117" s="18"/>
      <c r="W117" s="21"/>
    </row>
    <row r="118" spans="1:28" ht="15.5" x14ac:dyDescent="0.35">
      <c r="A118" s="18"/>
      <c r="B118" s="23" t="s">
        <v>71</v>
      </c>
      <c r="C118" s="18"/>
      <c r="D118" s="27"/>
      <c r="E118" s="27"/>
      <c r="F118" s="27">
        <f>MIN(F102:F113)</f>
        <v>11.999625000000004</v>
      </c>
      <c r="G118" s="43"/>
      <c r="H118" s="27"/>
      <c r="I118" s="27"/>
      <c r="J118" s="27">
        <f>MIN(J102:J113)</f>
        <v>2818.5320000000002</v>
      </c>
      <c r="K118" s="43"/>
      <c r="L118" s="27"/>
      <c r="M118" s="27"/>
      <c r="N118" s="27">
        <f>MIN(N102:N113)</f>
        <v>3017.2656249999991</v>
      </c>
      <c r="O118" s="43"/>
      <c r="P118" s="27"/>
      <c r="Q118" s="27"/>
      <c r="R118" s="27">
        <f>MIN(R102:R113)</f>
        <v>2234.859199999999</v>
      </c>
      <c r="S118" s="21"/>
      <c r="T118" s="27"/>
      <c r="U118" s="27"/>
      <c r="V118" s="27">
        <f>MIN(V102:V113)</f>
        <v>3106.2347111111103</v>
      </c>
      <c r="W118" s="33"/>
    </row>
    <row r="119" spans="1:28" ht="15.5" x14ac:dyDescent="0.35">
      <c r="A119" s="18"/>
      <c r="B119" s="23" t="s">
        <v>72</v>
      </c>
      <c r="C119" s="18"/>
      <c r="D119" s="27"/>
      <c r="E119" s="27"/>
      <c r="F119" s="27">
        <f>QUARTILE(F102:F113,1)</f>
        <v>179.55946875000001</v>
      </c>
      <c r="G119" s="43"/>
      <c r="H119" s="27"/>
      <c r="I119" s="27"/>
      <c r="J119" s="27">
        <f>QUARTILE(J102:J113,1)</f>
        <v>4073.0266093749983</v>
      </c>
      <c r="K119" s="43"/>
      <c r="L119" s="27"/>
      <c r="M119" s="27"/>
      <c r="N119" s="27">
        <f>QUARTILE(N102:N113,1)</f>
        <v>3767.8897406250003</v>
      </c>
      <c r="O119" s="43"/>
      <c r="P119" s="27"/>
      <c r="Q119" s="27"/>
      <c r="R119" s="27">
        <f>QUARTILE(R102:R113,1)</f>
        <v>2666.8958374999993</v>
      </c>
      <c r="S119" s="21"/>
      <c r="T119" s="27"/>
      <c r="U119" s="27"/>
      <c r="V119" s="27">
        <f>QUARTILE(V102:V113,1)</f>
        <v>3349.756761805555</v>
      </c>
      <c r="W119" s="33"/>
    </row>
    <row r="120" spans="1:28" s="100" customFormat="1" ht="15.5" x14ac:dyDescent="0.35">
      <c r="A120" s="90"/>
      <c r="B120" s="91" t="s">
        <v>73</v>
      </c>
      <c r="C120" s="90"/>
      <c r="D120" s="92"/>
      <c r="E120" s="92"/>
      <c r="F120" s="92">
        <f>MEDIAN(F102:F113)</f>
        <v>293.27416249999993</v>
      </c>
      <c r="G120" s="97"/>
      <c r="H120" s="92"/>
      <c r="I120" s="92"/>
      <c r="J120" s="92">
        <f>MEDIAN(J102:J113)</f>
        <v>5088.3036249999996</v>
      </c>
      <c r="K120" s="97"/>
      <c r="L120" s="92"/>
      <c r="M120" s="92"/>
      <c r="N120" s="92">
        <f>MEDIAN(N102:N113)</f>
        <v>4873.647825</v>
      </c>
      <c r="O120" s="97"/>
      <c r="P120" s="92"/>
      <c r="Q120" s="92"/>
      <c r="R120" s="92">
        <f>MEDIAN(R102:R113)</f>
        <v>3574.4126562499991</v>
      </c>
      <c r="S120" s="98"/>
      <c r="T120" s="92"/>
      <c r="U120" s="92"/>
      <c r="V120" s="92">
        <f>MEDIAN(V102:V113)</f>
        <v>4747.2618152777786</v>
      </c>
      <c r="W120" s="99"/>
    </row>
    <row r="121" spans="1:28" ht="15.5" x14ac:dyDescent="0.35">
      <c r="A121" s="18"/>
      <c r="B121" s="23" t="s">
        <v>74</v>
      </c>
      <c r="C121" s="18"/>
      <c r="D121" s="27"/>
      <c r="E121" s="27"/>
      <c r="F121" s="27">
        <f>QUARTILE(F102:F113,3)</f>
        <v>479.15608124999994</v>
      </c>
      <c r="G121" s="43"/>
      <c r="H121" s="27"/>
      <c r="I121" s="27"/>
      <c r="J121" s="27">
        <f>QUARTILE(J102:J113,3)</f>
        <v>7076.6527447916678</v>
      </c>
      <c r="K121" s="43"/>
      <c r="L121" s="27"/>
      <c r="M121" s="27"/>
      <c r="N121" s="27">
        <f>QUARTILE(N102:N113,3)</f>
        <v>6354.1379416666678</v>
      </c>
      <c r="O121" s="43"/>
      <c r="P121" s="27"/>
      <c r="Q121" s="27"/>
      <c r="R121" s="27">
        <f>QUARTILE(R102:R113,3)</f>
        <v>6581.9369937499987</v>
      </c>
      <c r="S121" s="21"/>
      <c r="T121" s="27"/>
      <c r="U121" s="27"/>
      <c r="V121" s="27">
        <f>QUARTILE(V102:V113,3)</f>
        <v>6703.5566328703699</v>
      </c>
      <c r="W121" s="33"/>
    </row>
    <row r="122" spans="1:28" ht="15.5" x14ac:dyDescent="0.35">
      <c r="A122" s="18"/>
      <c r="B122" s="23" t="s">
        <v>75</v>
      </c>
      <c r="C122" s="18"/>
      <c r="D122" s="27"/>
      <c r="E122" s="27"/>
      <c r="F122" s="27">
        <f>MAX(F102:F113)</f>
        <v>2304.9489500000004</v>
      </c>
      <c r="G122" s="43"/>
      <c r="H122" s="27"/>
      <c r="I122" s="27"/>
      <c r="J122" s="27">
        <f>MAX(J102:J113)</f>
        <v>13832.244999999999</v>
      </c>
      <c r="K122" s="43"/>
      <c r="L122" s="27"/>
      <c r="M122" s="27"/>
      <c r="N122" s="27">
        <f>MAX(N102:N113)</f>
        <v>16562.700825</v>
      </c>
      <c r="O122" s="43"/>
      <c r="P122" s="27"/>
      <c r="Q122" s="27"/>
      <c r="R122" s="27">
        <f>MAX(R102:R113)</f>
        <v>14518.245974999998</v>
      </c>
      <c r="S122" s="21"/>
      <c r="T122" s="27"/>
      <c r="U122" s="27"/>
      <c r="V122" s="27">
        <f>MAX(V102:V113)</f>
        <v>14936.214766666662</v>
      </c>
      <c r="W122" s="33"/>
    </row>
    <row r="123" spans="1:28" ht="15.5" x14ac:dyDescent="0.35">
      <c r="A123" s="18"/>
      <c r="B123" s="23"/>
      <c r="C123" s="18"/>
      <c r="D123" s="27"/>
      <c r="E123" s="27"/>
      <c r="F123" s="27"/>
      <c r="G123" s="43"/>
      <c r="H123" s="27"/>
      <c r="I123" s="27"/>
      <c r="J123" s="27"/>
      <c r="K123" s="43"/>
      <c r="L123" s="27"/>
      <c r="M123" s="27"/>
      <c r="N123" s="27"/>
      <c r="O123" s="43"/>
      <c r="P123" s="27"/>
      <c r="Q123" s="27"/>
      <c r="R123" s="27"/>
      <c r="S123" s="21"/>
      <c r="T123" s="27"/>
      <c r="U123" s="27"/>
      <c r="V123" s="27"/>
      <c r="W123" s="33"/>
    </row>
    <row r="124" spans="1:28" ht="15.5" x14ac:dyDescent="0.35">
      <c r="A124" s="18"/>
      <c r="B124" s="23" t="s">
        <v>76</v>
      </c>
      <c r="C124" s="18"/>
      <c r="D124" s="27"/>
      <c r="E124" s="27"/>
      <c r="F124" s="27">
        <f>F118</f>
        <v>11.999625000000004</v>
      </c>
      <c r="G124" s="43"/>
      <c r="H124" s="27"/>
      <c r="I124" s="27"/>
      <c r="J124" s="27">
        <f>J118</f>
        <v>2818.5320000000002</v>
      </c>
      <c r="K124" s="43"/>
      <c r="L124" s="27"/>
      <c r="M124" s="27"/>
      <c r="N124" s="27">
        <f>N118</f>
        <v>3017.2656249999991</v>
      </c>
      <c r="O124" s="43"/>
      <c r="P124" s="27"/>
      <c r="Q124" s="27"/>
      <c r="R124" s="27">
        <f>R118</f>
        <v>2234.859199999999</v>
      </c>
      <c r="S124" s="21"/>
      <c r="T124" s="27"/>
      <c r="U124" s="27"/>
      <c r="V124" s="27">
        <f>V118</f>
        <v>3106.2347111111103</v>
      </c>
      <c r="W124" s="33"/>
    </row>
    <row r="125" spans="1:28" ht="15.5" x14ac:dyDescent="0.35">
      <c r="A125" s="18" t="s">
        <v>77</v>
      </c>
      <c r="B125" s="23" t="s">
        <v>78</v>
      </c>
      <c r="C125" s="18"/>
      <c r="D125" s="27"/>
      <c r="E125" s="27"/>
      <c r="F125" s="27">
        <f>(F119-F118)</f>
        <v>167.55984375</v>
      </c>
      <c r="G125" s="43"/>
      <c r="H125" s="27"/>
      <c r="I125" s="27"/>
      <c r="J125" s="27">
        <f>(J119-J118)</f>
        <v>1254.4946093749982</v>
      </c>
      <c r="K125" s="43"/>
      <c r="L125" s="27"/>
      <c r="M125" s="27"/>
      <c r="N125" s="27">
        <f>(N119-N118)</f>
        <v>750.6241156250012</v>
      </c>
      <c r="O125" s="43"/>
      <c r="P125" s="27"/>
      <c r="Q125" s="27"/>
      <c r="R125" s="27">
        <f>(R119-R118)</f>
        <v>432.03663750000032</v>
      </c>
      <c r="S125" s="21"/>
      <c r="T125" s="27"/>
      <c r="U125" s="27"/>
      <c r="V125" s="27">
        <f>(V119-V118)</f>
        <v>243.52205069444472</v>
      </c>
      <c r="W125" s="33"/>
    </row>
    <row r="126" spans="1:28" ht="17.25" customHeight="1" x14ac:dyDescent="0.35">
      <c r="A126" s="18"/>
      <c r="B126" s="23" t="s">
        <v>79</v>
      </c>
      <c r="C126" s="18"/>
      <c r="D126" s="27"/>
      <c r="E126" s="27"/>
      <c r="F126" s="27">
        <f>(F120-F119)</f>
        <v>113.71469374999992</v>
      </c>
      <c r="G126" s="43"/>
      <c r="H126" s="27"/>
      <c r="I126" s="27"/>
      <c r="J126" s="27">
        <f>(J120-J119)</f>
        <v>1015.2770156250012</v>
      </c>
      <c r="K126" s="43"/>
      <c r="L126" s="27"/>
      <c r="M126" s="27"/>
      <c r="N126" s="27">
        <f>(N120-N119)</f>
        <v>1105.7580843749997</v>
      </c>
      <c r="O126" s="43"/>
      <c r="P126" s="27"/>
      <c r="Q126" s="27"/>
      <c r="R126" s="27">
        <f>(R120-R119)</f>
        <v>907.51681874999986</v>
      </c>
      <c r="S126" s="21"/>
      <c r="T126" s="27"/>
      <c r="U126" s="27"/>
      <c r="V126" s="27">
        <f>(V120-V119)</f>
        <v>1397.5050534722236</v>
      </c>
      <c r="W126" s="33"/>
    </row>
    <row r="127" spans="1:28" ht="15.5" x14ac:dyDescent="0.35">
      <c r="A127" s="18"/>
      <c r="B127" s="23" t="s">
        <v>80</v>
      </c>
      <c r="C127" s="18"/>
      <c r="D127" s="27"/>
      <c r="E127" s="27"/>
      <c r="F127" s="27">
        <f>(F121-F120)</f>
        <v>185.88191875000001</v>
      </c>
      <c r="G127" s="43"/>
      <c r="H127" s="27"/>
      <c r="I127" s="27"/>
      <c r="J127" s="27">
        <f>(J121-J120)</f>
        <v>1988.3491197916683</v>
      </c>
      <c r="K127" s="43"/>
      <c r="L127" s="27"/>
      <c r="M127" s="27"/>
      <c r="N127" s="27">
        <f>(N121-N120)</f>
        <v>1480.4901166666677</v>
      </c>
      <c r="O127" s="43"/>
      <c r="P127" s="27"/>
      <c r="Q127" s="27"/>
      <c r="R127" s="27">
        <f>(R121-R120)</f>
        <v>3007.5243374999995</v>
      </c>
      <c r="S127" s="21"/>
      <c r="T127" s="27"/>
      <c r="U127" s="27"/>
      <c r="V127" s="27">
        <f>(V121-V120)</f>
        <v>1956.2948175925912</v>
      </c>
      <c r="W127" s="33"/>
    </row>
    <row r="128" spans="1:28" ht="15.5" x14ac:dyDescent="0.35">
      <c r="A128" s="18"/>
      <c r="B128" s="23" t="s">
        <v>81</v>
      </c>
      <c r="C128" s="18"/>
      <c r="D128" s="27"/>
      <c r="E128" s="27"/>
      <c r="F128" s="27">
        <f>(F122-F121)</f>
        <v>1825.7928687500005</v>
      </c>
      <c r="G128" s="43"/>
      <c r="H128" s="27"/>
      <c r="I128" s="27"/>
      <c r="J128" s="27">
        <f>(J122-J121)</f>
        <v>6755.5922552083312</v>
      </c>
      <c r="K128" s="43"/>
      <c r="L128" s="27"/>
      <c r="M128" s="27"/>
      <c r="N128" s="27">
        <f>(N122-N121)</f>
        <v>10208.562883333332</v>
      </c>
      <c r="O128" s="43"/>
      <c r="P128" s="27"/>
      <c r="Q128" s="27"/>
      <c r="R128" s="27">
        <f>(R122-R121)</f>
        <v>7936.3089812499993</v>
      </c>
      <c r="S128" s="21"/>
      <c r="T128" s="27"/>
      <c r="U128" s="27"/>
      <c r="V128" s="27">
        <f>(V122-V121)</f>
        <v>8232.6581337962925</v>
      </c>
      <c r="W128" s="33"/>
    </row>
    <row r="129" spans="1:23" ht="15.5" x14ac:dyDescent="0.35">
      <c r="A129" s="17"/>
      <c r="B129" s="17"/>
      <c r="C129" s="17"/>
      <c r="D129" s="18"/>
      <c r="E129" s="18"/>
      <c r="F129" s="18"/>
      <c r="G129" s="43"/>
      <c r="H129" s="18"/>
      <c r="I129" s="18"/>
      <c r="J129" s="18"/>
      <c r="K129" s="43"/>
      <c r="L129" s="18"/>
      <c r="M129" s="18"/>
      <c r="N129" s="18"/>
      <c r="O129" s="43"/>
      <c r="P129" s="18"/>
      <c r="Q129" s="18"/>
      <c r="R129" s="18"/>
      <c r="S129" s="21"/>
      <c r="T129" s="18"/>
      <c r="U129" s="18"/>
      <c r="V129" s="21"/>
      <c r="W129" s="33"/>
    </row>
    <row r="130" spans="1:23" x14ac:dyDescent="0.35">
      <c r="B130" s="32"/>
      <c r="C130" s="32"/>
      <c r="D130" s="32"/>
      <c r="E130" s="32"/>
      <c r="F130" s="31"/>
      <c r="G130" s="32"/>
      <c r="H130" s="32"/>
      <c r="I130" s="32"/>
      <c r="J130" s="31"/>
      <c r="K130" s="32"/>
      <c r="L130" s="32"/>
      <c r="M130" s="32"/>
      <c r="N130" s="31"/>
      <c r="O130" s="32"/>
      <c r="P130" s="32"/>
      <c r="Q130" s="32"/>
      <c r="R130" s="31"/>
      <c r="T130" s="32"/>
      <c r="U130" s="32"/>
      <c r="V130" s="31"/>
    </row>
    <row r="131" spans="1:23" x14ac:dyDescent="0.35">
      <c r="C131" s="32"/>
      <c r="D131" s="32"/>
      <c r="E131" s="32"/>
      <c r="F131" s="31"/>
      <c r="G131" s="32"/>
      <c r="H131" s="32"/>
      <c r="I131" s="32"/>
      <c r="J131" s="31"/>
      <c r="K131" s="32"/>
      <c r="L131" s="32"/>
      <c r="M131" s="32"/>
      <c r="N131" s="31"/>
      <c r="O131" s="32"/>
      <c r="P131" s="32"/>
      <c r="Q131" s="32"/>
      <c r="R131" s="31"/>
      <c r="T131" s="32"/>
      <c r="U131" s="32"/>
      <c r="V131" s="31"/>
    </row>
    <row r="132" spans="1:23" x14ac:dyDescent="0.35">
      <c r="C132" s="32"/>
      <c r="D132" s="32"/>
      <c r="E132" s="32"/>
      <c r="F132" s="31"/>
      <c r="G132" s="32"/>
      <c r="H132" s="32"/>
      <c r="I132" s="32"/>
      <c r="J132" s="31"/>
      <c r="K132" s="32"/>
      <c r="L132" s="32"/>
      <c r="M132" s="32"/>
      <c r="N132" s="31"/>
      <c r="O132" s="32"/>
      <c r="P132" s="32"/>
      <c r="Q132" s="32"/>
      <c r="R132" s="31"/>
      <c r="T132" s="32"/>
      <c r="U132" s="32"/>
      <c r="V132" s="31"/>
    </row>
    <row r="133" spans="1:23" x14ac:dyDescent="0.35">
      <c r="C133" s="32"/>
      <c r="D133" s="32"/>
      <c r="E133" s="32"/>
      <c r="F133" s="31"/>
      <c r="G133" s="32"/>
      <c r="H133" s="32"/>
      <c r="I133" s="32"/>
      <c r="J133" s="31"/>
      <c r="K133" s="32"/>
      <c r="L133" s="32"/>
      <c r="M133" s="32"/>
      <c r="N133" s="31"/>
      <c r="O133" s="32"/>
      <c r="P133" s="32"/>
      <c r="Q133" s="32"/>
      <c r="R133" s="31"/>
      <c r="T133" s="32"/>
      <c r="U133" s="32"/>
      <c r="V133" s="31"/>
    </row>
    <row r="134" spans="1:23" x14ac:dyDescent="0.35">
      <c r="C134" s="32"/>
      <c r="D134" s="32"/>
      <c r="E134" s="32"/>
      <c r="F134" s="31"/>
      <c r="G134" s="32"/>
      <c r="H134" s="32"/>
      <c r="I134" s="32"/>
      <c r="J134" s="31"/>
      <c r="K134" s="32"/>
      <c r="L134" s="32"/>
      <c r="M134" s="32"/>
      <c r="N134" s="31"/>
      <c r="O134" s="32"/>
      <c r="P134" s="32"/>
      <c r="Q134" s="32"/>
      <c r="R134" s="31"/>
      <c r="T134" s="32"/>
      <c r="U134" s="32"/>
      <c r="V134" s="31"/>
    </row>
    <row r="135" spans="1:23" x14ac:dyDescent="0.35">
      <c r="C135" s="32"/>
      <c r="D135" s="32"/>
      <c r="E135" s="32"/>
      <c r="F135" s="31"/>
      <c r="G135" s="32"/>
      <c r="H135" s="32"/>
      <c r="I135" s="32"/>
      <c r="J135" s="31"/>
      <c r="K135" s="32"/>
      <c r="L135" s="32"/>
      <c r="M135" s="32"/>
      <c r="N135" s="31"/>
      <c r="O135" s="32"/>
      <c r="P135" s="32"/>
      <c r="Q135" s="32"/>
      <c r="R135" s="31"/>
      <c r="T135" s="32"/>
      <c r="U135" s="32"/>
      <c r="V135" s="31"/>
    </row>
    <row r="136" spans="1:23" x14ac:dyDescent="0.35">
      <c r="C136" s="32"/>
      <c r="D136" s="32"/>
      <c r="E136" s="32"/>
      <c r="F136" s="31"/>
      <c r="G136" s="32"/>
      <c r="H136" s="32"/>
      <c r="I136" s="32"/>
      <c r="J136" s="31"/>
      <c r="K136" s="32"/>
      <c r="L136" s="32"/>
      <c r="M136" s="32"/>
      <c r="N136" s="31"/>
      <c r="O136" s="32"/>
      <c r="P136" s="32"/>
      <c r="Q136" s="32"/>
      <c r="R136" s="31"/>
      <c r="T136" s="32"/>
      <c r="U136" s="32"/>
      <c r="V136" s="31"/>
    </row>
    <row r="137" spans="1:23" x14ac:dyDescent="0.35">
      <c r="C137" s="32"/>
      <c r="D137" s="32"/>
      <c r="E137" s="32"/>
      <c r="F137" s="31"/>
      <c r="G137" s="32"/>
      <c r="H137" s="32"/>
      <c r="I137" s="32"/>
      <c r="J137" s="31"/>
      <c r="K137" s="32"/>
      <c r="L137" s="32"/>
      <c r="M137" s="32"/>
      <c r="N137" s="31"/>
      <c r="O137" s="32"/>
      <c r="P137" s="32"/>
      <c r="Q137" s="32"/>
      <c r="R137" s="31"/>
      <c r="T137" s="32"/>
      <c r="U137" s="32"/>
      <c r="V137" s="31"/>
    </row>
    <row r="138" spans="1:23" x14ac:dyDescent="0.35">
      <c r="C138" s="32"/>
      <c r="D138" s="32"/>
      <c r="E138" s="32"/>
      <c r="F138" s="31"/>
      <c r="G138" s="32"/>
      <c r="H138" s="32"/>
      <c r="I138" s="32"/>
      <c r="J138" s="31"/>
      <c r="K138" s="32"/>
      <c r="L138" s="32"/>
      <c r="M138" s="32"/>
      <c r="N138" s="31"/>
      <c r="O138" s="32"/>
      <c r="P138" s="32"/>
      <c r="Q138" s="32"/>
      <c r="R138" s="31"/>
      <c r="T138" s="32"/>
      <c r="U138" s="32"/>
      <c r="V138" s="31"/>
    </row>
    <row r="139" spans="1:23" x14ac:dyDescent="0.35">
      <c r="C139" s="32"/>
      <c r="D139" s="32"/>
      <c r="E139" s="32"/>
      <c r="F139" s="31"/>
      <c r="G139" s="32"/>
      <c r="H139" s="32"/>
      <c r="I139" s="32"/>
      <c r="J139" s="31"/>
      <c r="K139" s="32"/>
      <c r="L139" s="32"/>
      <c r="M139" s="32"/>
      <c r="N139" s="31"/>
      <c r="O139" s="32"/>
      <c r="P139" s="32"/>
      <c r="Q139" s="32"/>
      <c r="R139" s="31"/>
      <c r="T139" s="32"/>
      <c r="U139" s="32"/>
      <c r="V139" s="31"/>
    </row>
  </sheetData>
  <mergeCells count="44">
    <mergeCell ref="Z98:AB98"/>
    <mergeCell ref="D99:F99"/>
    <mergeCell ref="H99:J99"/>
    <mergeCell ref="L99:N99"/>
    <mergeCell ref="P99:R99"/>
    <mergeCell ref="T99:V99"/>
    <mergeCell ref="D98:F98"/>
    <mergeCell ref="H98:J98"/>
    <mergeCell ref="L98:N98"/>
    <mergeCell ref="P98:R98"/>
    <mergeCell ref="T98:V98"/>
    <mergeCell ref="T66:V66"/>
    <mergeCell ref="D67:F67"/>
    <mergeCell ref="H67:J67"/>
    <mergeCell ref="L67:N67"/>
    <mergeCell ref="P67:R67"/>
    <mergeCell ref="T67:V67"/>
    <mergeCell ref="Z66:AB66"/>
    <mergeCell ref="Z34:AB34"/>
    <mergeCell ref="D35:F35"/>
    <mergeCell ref="H35:J35"/>
    <mergeCell ref="L35:N35"/>
    <mergeCell ref="P35:R35"/>
    <mergeCell ref="T35:V35"/>
    <mergeCell ref="D34:F34"/>
    <mergeCell ref="H34:J34"/>
    <mergeCell ref="L34:N34"/>
    <mergeCell ref="P34:R34"/>
    <mergeCell ref="T34:V34"/>
    <mergeCell ref="D66:F66"/>
    <mergeCell ref="H66:J66"/>
    <mergeCell ref="L66:N66"/>
    <mergeCell ref="P66:R66"/>
    <mergeCell ref="D3:F3"/>
    <mergeCell ref="H3:J3"/>
    <mergeCell ref="L3:N3"/>
    <mergeCell ref="P3:R3"/>
    <mergeCell ref="T3:V3"/>
    <mergeCell ref="Z2:AB2"/>
    <mergeCell ref="D2:F2"/>
    <mergeCell ref="H2:J2"/>
    <mergeCell ref="L2:N2"/>
    <mergeCell ref="P2:R2"/>
    <mergeCell ref="T2:V2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D99A5-1820-4909-B6B8-F1694230CAEA}">
  <dimension ref="A1:X91"/>
  <sheetViews>
    <sheetView zoomScale="50" zoomScaleNormal="50" workbookViewId="0">
      <selection activeCell="AG21" sqref="AG21"/>
    </sheetView>
  </sheetViews>
  <sheetFormatPr defaultRowHeight="14.5" x14ac:dyDescent="0.35"/>
  <cols>
    <col min="1" max="1" width="4.54296875" customWidth="1"/>
    <col min="2" max="2" width="9.81640625" customWidth="1"/>
    <col min="3" max="3" width="5.1796875" customWidth="1"/>
    <col min="4" max="6" width="8.81640625"/>
    <col min="7" max="7" width="3.26953125" customWidth="1"/>
    <col min="8" max="10" width="8.81640625"/>
    <col min="11" max="11" width="4.453125" customWidth="1"/>
    <col min="12" max="14" width="8.81640625"/>
    <col min="15" max="15" width="4.453125" customWidth="1"/>
    <col min="16" max="18" width="8.81640625"/>
    <col min="19" max="19" width="4.453125" customWidth="1"/>
    <col min="20" max="22" width="8.81640625"/>
    <col min="23" max="23" width="4.453125" customWidth="1"/>
  </cols>
  <sheetData>
    <row r="1" spans="1:24" ht="15.5" x14ac:dyDescent="0.35">
      <c r="A1" s="17"/>
      <c r="B1" s="17"/>
      <c r="C1" s="17"/>
      <c r="D1" s="18"/>
      <c r="E1" s="18"/>
      <c r="F1" s="18"/>
      <c r="G1" s="21"/>
      <c r="H1" s="18"/>
      <c r="I1" s="18"/>
      <c r="J1" s="18"/>
      <c r="K1" s="21"/>
      <c r="L1" s="18"/>
      <c r="M1" s="18"/>
      <c r="N1" s="18"/>
      <c r="O1" s="21"/>
      <c r="P1" s="18"/>
      <c r="Q1" s="18"/>
      <c r="R1" s="18"/>
      <c r="S1" s="21"/>
      <c r="T1" s="18"/>
      <c r="U1" s="18"/>
      <c r="V1" s="18"/>
      <c r="W1" s="21"/>
    </row>
    <row r="2" spans="1:24" ht="15.5" x14ac:dyDescent="0.35">
      <c r="A2" s="17"/>
      <c r="B2" s="19"/>
      <c r="C2" s="17"/>
      <c r="D2" s="119" t="s">
        <v>14</v>
      </c>
      <c r="E2" s="119"/>
      <c r="F2" s="119"/>
      <c r="G2" s="21"/>
      <c r="H2" s="119" t="s">
        <v>14</v>
      </c>
      <c r="I2" s="119"/>
      <c r="J2" s="119"/>
      <c r="K2" s="21"/>
      <c r="L2" s="119" t="s">
        <v>14</v>
      </c>
      <c r="M2" s="119"/>
      <c r="N2" s="119"/>
      <c r="O2" s="21"/>
      <c r="P2" s="119" t="s">
        <v>14</v>
      </c>
      <c r="Q2" s="119"/>
      <c r="R2" s="119"/>
      <c r="S2" s="21"/>
      <c r="T2" s="119" t="s">
        <v>14</v>
      </c>
      <c r="U2" s="119"/>
      <c r="V2" s="119"/>
      <c r="W2" s="21"/>
    </row>
    <row r="3" spans="1:24" ht="15.5" x14ac:dyDescent="0.35">
      <c r="A3" s="17"/>
      <c r="B3" s="20"/>
      <c r="C3" s="17"/>
      <c r="D3" s="118" t="s">
        <v>15</v>
      </c>
      <c r="E3" s="118"/>
      <c r="F3" s="118"/>
      <c r="G3" s="21"/>
      <c r="H3" s="118" t="s">
        <v>16</v>
      </c>
      <c r="I3" s="118"/>
      <c r="J3" s="118"/>
      <c r="K3" s="21"/>
      <c r="L3" s="118" t="s">
        <v>17</v>
      </c>
      <c r="M3" s="118"/>
      <c r="N3" s="118"/>
      <c r="O3" s="21"/>
      <c r="P3" s="118" t="s">
        <v>18</v>
      </c>
      <c r="Q3" s="118"/>
      <c r="R3" s="118"/>
      <c r="S3" s="21"/>
      <c r="T3" s="118" t="s">
        <v>43</v>
      </c>
      <c r="U3" s="118"/>
      <c r="V3" s="118"/>
      <c r="W3" s="21"/>
    </row>
    <row r="4" spans="1:24" ht="15.5" x14ac:dyDescent="0.35">
      <c r="A4" s="17"/>
      <c r="B4" s="17"/>
      <c r="C4" s="17"/>
      <c r="D4" s="35" t="s">
        <v>62</v>
      </c>
      <c r="E4" s="35"/>
      <c r="F4" s="40" t="s">
        <v>19</v>
      </c>
      <c r="G4" s="21"/>
      <c r="H4" s="35" t="s">
        <v>62</v>
      </c>
      <c r="I4" s="35"/>
      <c r="J4" s="40" t="s">
        <v>19</v>
      </c>
      <c r="K4" s="21"/>
      <c r="L4" s="35" t="s">
        <v>62</v>
      </c>
      <c r="M4" s="35"/>
      <c r="N4" s="40" t="s">
        <v>19</v>
      </c>
      <c r="O4" s="21"/>
      <c r="P4" s="35" t="s">
        <v>62</v>
      </c>
      <c r="Q4" s="35"/>
      <c r="R4" s="40" t="s">
        <v>19</v>
      </c>
      <c r="S4" s="21"/>
      <c r="T4" s="35" t="s">
        <v>62</v>
      </c>
      <c r="U4" s="35"/>
      <c r="V4" s="40" t="s">
        <v>19</v>
      </c>
      <c r="W4" s="21"/>
    </row>
    <row r="5" spans="1:24" ht="15.5" x14ac:dyDescent="0.35">
      <c r="A5" s="17"/>
      <c r="B5" s="17"/>
      <c r="C5" s="17"/>
      <c r="D5" s="18"/>
      <c r="E5" s="18"/>
      <c r="F5" s="18"/>
      <c r="G5" s="21"/>
      <c r="H5" s="18"/>
      <c r="I5" s="18"/>
      <c r="J5" s="18"/>
      <c r="K5" s="21"/>
      <c r="L5" s="18"/>
      <c r="M5" s="18"/>
      <c r="N5" s="18"/>
      <c r="O5" s="21"/>
      <c r="P5" s="18"/>
      <c r="Q5" s="18"/>
      <c r="R5" s="18"/>
      <c r="S5" s="21"/>
      <c r="T5" s="18"/>
      <c r="U5" s="18"/>
      <c r="V5" s="18"/>
      <c r="W5" s="21"/>
    </row>
    <row r="6" spans="1:24" ht="15.5" x14ac:dyDescent="0.35">
      <c r="A6" s="17"/>
      <c r="B6" s="28">
        <v>1</v>
      </c>
      <c r="C6" s="17"/>
      <c r="D6" s="35">
        <v>182</v>
      </c>
      <c r="E6" s="35"/>
      <c r="F6" s="35">
        <f>'Salivary Nitrite'!F6/('Salivary NO2NO3 ratio'!D6-'Salivary Nitrite'!F6)</f>
        <v>1.6</v>
      </c>
      <c r="G6" s="43"/>
      <c r="H6" s="35">
        <v>112</v>
      </c>
      <c r="I6" s="35"/>
      <c r="J6" s="35">
        <f>'Salivary Nitrite'!J6/('Salivary NO2NO3 ratio'!H6-'Salivary Nitrite'!J6)</f>
        <v>0.55555555555555558</v>
      </c>
      <c r="K6" s="43"/>
      <c r="L6" s="35">
        <v>66</v>
      </c>
      <c r="M6" s="35"/>
      <c r="N6" s="35">
        <f>'Salivary Nitrite'!N6/('Salivary NO2NO3 ratio'!L6-'Salivary Nitrite'!N6)</f>
        <v>0.94117647058823528</v>
      </c>
      <c r="O6" s="43"/>
      <c r="P6" s="35">
        <v>31</v>
      </c>
      <c r="Q6" s="35"/>
      <c r="R6" s="35">
        <f>'Salivary Nitrite'!R6/('Salivary NO2NO3 ratio'!P6-'Salivary Nitrite'!R6)</f>
        <v>0.16981132075471697</v>
      </c>
      <c r="S6" s="21"/>
      <c r="T6" s="35">
        <f>AVERAGE(J6,N6,R6)</f>
        <v>0.55551444896616931</v>
      </c>
      <c r="U6" s="35"/>
      <c r="V6" s="35">
        <f>AVERAGE(T6:U6)</f>
        <v>0.55551444896616931</v>
      </c>
      <c r="W6" s="21"/>
      <c r="X6" s="29"/>
    </row>
    <row r="7" spans="1:24" ht="15.5" x14ac:dyDescent="0.35">
      <c r="A7" s="17"/>
      <c r="B7" s="28">
        <v>2</v>
      </c>
      <c r="C7" s="17"/>
      <c r="D7" s="35">
        <v>454</v>
      </c>
      <c r="E7" s="35"/>
      <c r="F7" s="35">
        <f>'Salivary Nitrite'!F7/('Salivary NO2NO3 ratio'!D7-'Salivary Nitrite'!F7)</f>
        <v>0.42767295597484278</v>
      </c>
      <c r="G7" s="43"/>
      <c r="H7" s="35">
        <v>302</v>
      </c>
      <c r="I7" s="35"/>
      <c r="J7" s="35">
        <f>'Salivary Nitrite'!J7/('Salivary NO2NO3 ratio'!H7-'Salivary Nitrite'!J7)</f>
        <v>0.91139240506329111</v>
      </c>
      <c r="K7" s="43"/>
      <c r="L7" s="35">
        <v>266</v>
      </c>
      <c r="M7" s="35"/>
      <c r="N7" s="35">
        <f>'Salivary Nitrite'!N7/('Salivary NO2NO3 ratio'!L7-'Salivary Nitrite'!N7)</f>
        <v>0.76158940397350994</v>
      </c>
      <c r="O7" s="43"/>
      <c r="P7" s="35">
        <v>318</v>
      </c>
      <c r="Q7" s="35"/>
      <c r="R7" s="35">
        <f>'Salivary Nitrite'!R7/('Salivary NO2NO3 ratio'!P7-'Salivary Nitrite'!R7)</f>
        <v>0.92727272727272725</v>
      </c>
      <c r="S7" s="21"/>
      <c r="T7" s="35">
        <f t="shared" ref="T7:T17" si="0">AVERAGE(J7,N7,R7)</f>
        <v>0.86675151210317614</v>
      </c>
      <c r="U7" s="35"/>
      <c r="V7" s="35">
        <f t="shared" ref="V7:V17" si="1">AVERAGE(T7:U7)</f>
        <v>0.86675151210317614</v>
      </c>
      <c r="W7" s="21"/>
      <c r="X7" s="29"/>
    </row>
    <row r="8" spans="1:24" ht="15.5" x14ac:dyDescent="0.35">
      <c r="A8" s="17"/>
      <c r="B8" s="28">
        <v>3</v>
      </c>
      <c r="C8" s="17"/>
      <c r="D8" s="35">
        <v>874</v>
      </c>
      <c r="E8" s="35"/>
      <c r="F8" s="35">
        <f>'Salivary Nitrite'!F8/('Salivary NO2NO3 ratio'!D8-'Salivary Nitrite'!F8)</f>
        <v>0.12628865979381443</v>
      </c>
      <c r="G8" s="43"/>
      <c r="H8" s="35">
        <v>622</v>
      </c>
      <c r="I8" s="35"/>
      <c r="J8" s="35">
        <f>'Salivary Nitrite'!J8/('Salivary NO2NO3 ratio'!H8-'Salivary Nitrite'!J8)</f>
        <v>0.11270125223613596</v>
      </c>
      <c r="K8" s="43"/>
      <c r="L8" s="35">
        <v>622</v>
      </c>
      <c r="M8" s="35"/>
      <c r="N8" s="35">
        <f>'Salivary Nitrite'!N8/('Salivary NO2NO3 ratio'!L8-'Salivary Nitrite'!N8)</f>
        <v>0.11870503597122302</v>
      </c>
      <c r="O8" s="43"/>
      <c r="P8" s="35">
        <v>664</v>
      </c>
      <c r="Q8" s="35"/>
      <c r="R8" s="35">
        <f>'Salivary Nitrite'!R8/('Salivary NO2NO3 ratio'!P8-'Salivary Nitrite'!R8)</f>
        <v>7.4433656957928807E-2</v>
      </c>
      <c r="S8" s="21"/>
      <c r="T8" s="35">
        <f t="shared" si="0"/>
        <v>0.10194664838842926</v>
      </c>
      <c r="U8" s="35"/>
      <c r="V8" s="35">
        <f t="shared" si="1"/>
        <v>0.10194664838842926</v>
      </c>
      <c r="W8" s="21"/>
      <c r="X8" s="29"/>
    </row>
    <row r="9" spans="1:24" ht="15.5" x14ac:dyDescent="0.35">
      <c r="A9" s="17"/>
      <c r="B9" s="28">
        <v>4</v>
      </c>
      <c r="C9" s="17"/>
      <c r="D9" s="35">
        <v>1094</v>
      </c>
      <c r="E9" s="35"/>
      <c r="F9" s="35">
        <f>'Salivary Nitrite'!F9/('Salivary NO2NO3 ratio'!D9-'Salivary Nitrite'!F9)</f>
        <v>0.19956140350877194</v>
      </c>
      <c r="G9" s="43"/>
      <c r="H9" s="35">
        <v>910</v>
      </c>
      <c r="I9" s="35"/>
      <c r="J9" s="35">
        <f>'Salivary Nitrite'!J9/('Salivary NO2NO3 ratio'!H9-'Salivary Nitrite'!J9)</f>
        <v>0.15776081424936386</v>
      </c>
      <c r="K9" s="43"/>
      <c r="L9" s="35">
        <v>1022</v>
      </c>
      <c r="M9" s="35"/>
      <c r="N9" s="35">
        <f>'Salivary Nitrite'!N9/('Salivary NO2NO3 ratio'!L9-'Salivary Nitrite'!N9)</f>
        <v>0.17471264367816092</v>
      </c>
      <c r="O9" s="43"/>
      <c r="P9" s="35">
        <v>858</v>
      </c>
      <c r="Q9" s="35"/>
      <c r="R9" s="35">
        <f>'Salivary Nitrite'!R9/('Salivary NO2NO3 ratio'!P9-'Salivary Nitrite'!R9)</f>
        <v>0.34272300469483569</v>
      </c>
      <c r="S9" s="21"/>
      <c r="T9" s="35">
        <f t="shared" si="0"/>
        <v>0.22506548754078684</v>
      </c>
      <c r="U9" s="35"/>
      <c r="V9" s="35">
        <f t="shared" si="1"/>
        <v>0.22506548754078684</v>
      </c>
      <c r="W9" s="21"/>
      <c r="X9" s="29"/>
    </row>
    <row r="10" spans="1:24" ht="15.5" x14ac:dyDescent="0.35">
      <c r="A10" s="17"/>
      <c r="B10" s="28">
        <v>5</v>
      </c>
      <c r="C10" s="17"/>
      <c r="D10" s="35">
        <v>716</v>
      </c>
      <c r="E10" s="35"/>
      <c r="F10" s="35">
        <f>'Salivary Nitrite'!F10/('Salivary NO2NO3 ratio'!D10-'Salivary Nitrite'!F10)</f>
        <v>0.50104821802935007</v>
      </c>
      <c r="G10" s="43"/>
      <c r="H10" s="35">
        <v>496</v>
      </c>
      <c r="I10" s="35"/>
      <c r="J10" s="35">
        <f>'Salivary Nitrite'!J10/('Salivary NO2NO3 ratio'!H10-'Salivary Nitrite'!J10)</f>
        <v>0.36263736263736263</v>
      </c>
      <c r="K10" s="43"/>
      <c r="L10" s="35">
        <v>642</v>
      </c>
      <c r="M10" s="35"/>
      <c r="N10" s="35">
        <f>'Salivary Nitrite'!N10/('Salivary NO2NO3 ratio'!L10-'Salivary Nitrite'!N10)</f>
        <v>0.31288343558282211</v>
      </c>
      <c r="O10" s="43"/>
      <c r="P10" s="35">
        <v>896</v>
      </c>
      <c r="Q10" s="35"/>
      <c r="R10" s="35">
        <f>'Salivary Nitrite'!R10/('Salivary NO2NO3 ratio'!P10-'Salivary Nitrite'!R10)</f>
        <v>0.29292929292929293</v>
      </c>
      <c r="S10" s="21"/>
      <c r="T10" s="35">
        <f t="shared" si="0"/>
        <v>0.32281669704982591</v>
      </c>
      <c r="U10" s="35"/>
      <c r="V10" s="35">
        <f t="shared" si="1"/>
        <v>0.32281669704982591</v>
      </c>
      <c r="W10" s="21"/>
      <c r="X10" s="29"/>
    </row>
    <row r="11" spans="1:24" ht="15.5" x14ac:dyDescent="0.35">
      <c r="A11" s="17"/>
      <c r="B11" s="28">
        <v>7</v>
      </c>
      <c r="C11" s="17"/>
      <c r="D11" s="35">
        <v>365</v>
      </c>
      <c r="E11" s="35"/>
      <c r="F11" s="35">
        <f>'Salivary Nitrite'!F11/('Salivary NO2NO3 ratio'!D11-'Salivary Nitrite'!F11)</f>
        <v>0.50205761316872433</v>
      </c>
      <c r="G11" s="43"/>
      <c r="H11" s="35">
        <v>473</v>
      </c>
      <c r="I11" s="35"/>
      <c r="J11" s="35">
        <f>'Salivary Nitrite'!J11/('Salivary NO2NO3 ratio'!H11-'Salivary Nitrite'!J11)</f>
        <v>0.33239436619718316</v>
      </c>
      <c r="K11" s="43"/>
      <c r="L11" s="35">
        <v>206.5</v>
      </c>
      <c r="M11" s="35"/>
      <c r="N11" s="35">
        <f>'Salivary Nitrite'!N11/('Salivary NO2NO3 ratio'!L11-'Salivary Nitrite'!N11)</f>
        <v>1.4730538922155689</v>
      </c>
      <c r="O11" s="43"/>
      <c r="P11" s="35">
        <v>215.50000000000006</v>
      </c>
      <c r="Q11" s="35"/>
      <c r="R11" s="35">
        <f>'Salivary Nitrite'!R11/('Salivary NO2NO3 ratio'!P11-'Salivary Nitrite'!R11)</f>
        <v>0.98617511520737278</v>
      </c>
      <c r="S11" s="21"/>
      <c r="T11" s="35">
        <f t="shared" si="0"/>
        <v>0.93054112454004156</v>
      </c>
      <c r="U11" s="35"/>
      <c r="V11" s="35">
        <f t="shared" si="1"/>
        <v>0.93054112454004156</v>
      </c>
      <c r="W11" s="21"/>
      <c r="X11" s="29"/>
    </row>
    <row r="12" spans="1:24" ht="15.5" x14ac:dyDescent="0.35">
      <c r="A12" s="17"/>
      <c r="B12" s="28">
        <v>8</v>
      </c>
      <c r="C12" s="17"/>
      <c r="D12" s="35">
        <v>142</v>
      </c>
      <c r="E12" s="35"/>
      <c r="F12" s="35">
        <f>'Salivary Nitrite'!F12/('Salivary NO2NO3 ratio'!D12-'Salivary Nitrite'!F12)</f>
        <v>-1.427710843373494</v>
      </c>
      <c r="G12" s="43"/>
      <c r="H12" s="35">
        <v>122</v>
      </c>
      <c r="I12" s="35"/>
      <c r="J12" s="35">
        <f>'Salivary Nitrite'!J12/('Salivary NO2NO3 ratio'!H12-'Salivary Nitrite'!J12)</f>
        <v>-11.166666666666666</v>
      </c>
      <c r="K12" s="43"/>
      <c r="L12" s="35">
        <v>182.5</v>
      </c>
      <c r="M12" s="35"/>
      <c r="N12" s="35">
        <f>'Salivary Nitrite'!N12/('Salivary NO2NO3 ratio'!L12-'Salivary Nitrite'!N12)</f>
        <v>-5.2941176470588234</v>
      </c>
      <c r="O12" s="43"/>
      <c r="P12" s="35">
        <v>223.5</v>
      </c>
      <c r="Q12" s="35"/>
      <c r="R12" s="35">
        <f>'Salivary Nitrite'!R12/('Salivary NO2NO3 ratio'!P12-'Salivary Nitrite'!R12)</f>
        <v>-7.6716417910447765</v>
      </c>
      <c r="S12" s="21"/>
      <c r="T12" s="35">
        <f t="shared" si="0"/>
        <v>-8.0441420349234232</v>
      </c>
      <c r="U12" s="35"/>
      <c r="V12" s="35">
        <f t="shared" si="1"/>
        <v>-8.0441420349234232</v>
      </c>
      <c r="W12" s="21"/>
      <c r="X12" s="29"/>
    </row>
    <row r="13" spans="1:24" ht="15.5" x14ac:dyDescent="0.35">
      <c r="A13" s="17"/>
      <c r="B13" s="28">
        <v>9</v>
      </c>
      <c r="C13" s="17"/>
      <c r="D13" s="35">
        <v>544.5</v>
      </c>
      <c r="E13" s="35"/>
      <c r="F13" s="35">
        <f>'Salivary Nitrite'!F13/('Salivary NO2NO3 ratio'!D13-'Salivary Nitrite'!F13)</f>
        <v>0.73684210526315785</v>
      </c>
      <c r="G13" s="43"/>
      <c r="H13" s="35">
        <v>476.5</v>
      </c>
      <c r="I13" s="35"/>
      <c r="J13" s="35">
        <f>'Salivary Nitrite'!J13/('Salivary NO2NO3 ratio'!H13-'Salivary Nitrite'!J13)</f>
        <v>0.72958257713248631</v>
      </c>
      <c r="K13" s="43"/>
      <c r="L13" s="35">
        <v>419</v>
      </c>
      <c r="M13" s="35"/>
      <c r="N13" s="35">
        <f>'Salivary Nitrite'!N13/('Salivary NO2NO3 ratio'!L13-'Salivary Nitrite'!N13)</f>
        <v>1.2169312169312165</v>
      </c>
      <c r="O13" s="43"/>
      <c r="P13" s="35">
        <v>241.5</v>
      </c>
      <c r="Q13" s="35"/>
      <c r="R13" s="35">
        <f>'Salivary Nitrite'!R13/('Salivary NO2NO3 ratio'!P13-'Salivary Nitrite'!R13)</f>
        <v>1.1855203619909502</v>
      </c>
      <c r="S13" s="21"/>
      <c r="T13" s="35">
        <f t="shared" si="0"/>
        <v>1.0440113853515509</v>
      </c>
      <c r="U13" s="35"/>
      <c r="V13" s="35">
        <f t="shared" si="1"/>
        <v>1.0440113853515509</v>
      </c>
      <c r="W13" s="21"/>
      <c r="X13" s="29"/>
    </row>
    <row r="14" spans="1:24" ht="15.5" x14ac:dyDescent="0.35">
      <c r="A14" s="17"/>
      <c r="B14" s="28">
        <v>11</v>
      </c>
      <c r="C14" s="17"/>
      <c r="D14" s="35">
        <v>23.5</v>
      </c>
      <c r="E14" s="35"/>
      <c r="F14" s="35">
        <f>'Salivary Nitrite'!F14/('Salivary NO2NO3 ratio'!D14-'Salivary Nitrite'!F14)</f>
        <v>-1.1100702576112411</v>
      </c>
      <c r="G14" s="43"/>
      <c r="H14" s="35">
        <v>107.5</v>
      </c>
      <c r="I14" s="35"/>
      <c r="J14" s="35">
        <f>'Salivary Nitrite'!J14/('Salivary NO2NO3 ratio'!H14-'Salivary Nitrite'!J14)</f>
        <v>-1.4378818737270875</v>
      </c>
      <c r="K14" s="43"/>
      <c r="L14" s="35">
        <v>49.499999999999972</v>
      </c>
      <c r="M14" s="35"/>
      <c r="N14" s="35">
        <f>'Salivary Nitrite'!N14/('Salivary NO2NO3 ratio'!L14-'Salivary Nitrite'!N14)</f>
        <v>-1.1675126903553299</v>
      </c>
      <c r="O14" s="43"/>
      <c r="P14" s="35">
        <v>157</v>
      </c>
      <c r="Q14" s="35"/>
      <c r="R14" s="35">
        <f>'Salivary Nitrite'!R14/('Salivary NO2NO3 ratio'!P14-'Salivary Nitrite'!R14)</f>
        <v>-2.0261437908496731</v>
      </c>
      <c r="S14" s="21"/>
      <c r="T14" s="35">
        <f t="shared" si="0"/>
        <v>-1.5438461183106968</v>
      </c>
      <c r="U14" s="35"/>
      <c r="V14" s="35">
        <f t="shared" si="1"/>
        <v>-1.5438461183106968</v>
      </c>
      <c r="W14" s="21"/>
      <c r="X14" s="29"/>
    </row>
    <row r="15" spans="1:24" ht="15.5" x14ac:dyDescent="0.35">
      <c r="A15" s="17"/>
      <c r="B15" s="28">
        <v>12</v>
      </c>
      <c r="C15" s="17"/>
      <c r="D15" s="35">
        <v>479.5</v>
      </c>
      <c r="E15" s="35"/>
      <c r="F15" s="35">
        <f>'Salivary Nitrite'!F15/('Salivary NO2NO3 ratio'!D15-'Salivary Nitrite'!F15)</f>
        <v>1.0447761194029854</v>
      </c>
      <c r="G15" s="43"/>
      <c r="H15" s="35">
        <v>245.5</v>
      </c>
      <c r="I15" s="35"/>
      <c r="J15" s="35">
        <f>'Salivary Nitrite'!J15/('Salivary NO2NO3 ratio'!H15-'Salivary Nitrite'!J15)</f>
        <v>1.1072961373390557</v>
      </c>
      <c r="K15" s="43"/>
      <c r="L15" s="35">
        <v>333.5</v>
      </c>
      <c r="M15" s="35"/>
      <c r="N15" s="35">
        <f>'Salivary Nitrite'!N15/('Salivary NO2NO3 ratio'!L15-'Salivary Nitrite'!N15)</f>
        <v>1.2159468438538206</v>
      </c>
      <c r="O15" s="43"/>
      <c r="P15" s="35">
        <v>257</v>
      </c>
      <c r="Q15" s="35"/>
      <c r="R15" s="35">
        <f>'Salivary Nitrite'!R15/('Salivary NO2NO3 ratio'!P15-'Salivary Nitrite'!R15)</f>
        <v>0.87591240875912413</v>
      </c>
      <c r="S15" s="21"/>
      <c r="T15" s="35">
        <f t="shared" si="0"/>
        <v>1.0663851299840001</v>
      </c>
      <c r="U15" s="35"/>
      <c r="V15" s="35">
        <f t="shared" si="1"/>
        <v>1.0663851299840001</v>
      </c>
      <c r="W15" s="21"/>
      <c r="X15" s="29"/>
    </row>
    <row r="16" spans="1:24" ht="15.5" x14ac:dyDescent="0.35">
      <c r="A16" s="17"/>
      <c r="B16" s="28">
        <v>13</v>
      </c>
      <c r="C16" s="17"/>
      <c r="D16" s="35">
        <v>104</v>
      </c>
      <c r="E16" s="35"/>
      <c r="F16" s="35">
        <f>'Salivary Nitrite'!F16/('Salivary NO2NO3 ratio'!D16-'Salivary Nitrite'!F16)</f>
        <v>-1.225108225108225</v>
      </c>
      <c r="G16" s="43"/>
      <c r="H16" s="35">
        <v>85.000000000000028</v>
      </c>
      <c r="I16" s="35"/>
      <c r="J16" s="35">
        <f>'Salivary Nitrite'!J16/('Salivary NO2NO3 ratio'!H16-'Salivary Nitrite'!J16)</f>
        <v>-1.2038369304556358</v>
      </c>
      <c r="K16" s="43"/>
      <c r="L16" s="35">
        <v>189.5</v>
      </c>
      <c r="M16" s="35"/>
      <c r="N16" s="35">
        <f>'Salivary Nitrite'!N16/('Salivary NO2NO3 ratio'!L16-'Salivary Nitrite'!N16)</f>
        <v>-2</v>
      </c>
      <c r="O16" s="43"/>
      <c r="P16" s="35">
        <v>50</v>
      </c>
      <c r="Q16" s="35"/>
      <c r="R16" s="35">
        <f>'Salivary Nitrite'!R16/('Salivary NO2NO3 ratio'!P16-'Salivary Nitrite'!R16)</f>
        <v>-1.1157407407407407</v>
      </c>
      <c r="S16" s="21"/>
      <c r="T16" s="35">
        <f t="shared" si="0"/>
        <v>-1.4398592237321255</v>
      </c>
      <c r="U16" s="35"/>
      <c r="V16" s="35">
        <f t="shared" si="1"/>
        <v>-1.4398592237321255</v>
      </c>
      <c r="W16" s="21"/>
      <c r="X16" s="29"/>
    </row>
    <row r="17" spans="1:24" ht="15.5" x14ac:dyDescent="0.35">
      <c r="A17" s="17"/>
      <c r="B17" s="28">
        <v>14</v>
      </c>
      <c r="C17" s="17"/>
      <c r="D17" s="35">
        <v>887.5</v>
      </c>
      <c r="E17" s="35"/>
      <c r="F17" s="35">
        <f>'Salivary Nitrite'!F17/('Salivary NO2NO3 ratio'!D17-'Salivary Nitrite'!F17)</f>
        <v>-35.803921568627608</v>
      </c>
      <c r="G17" s="43"/>
      <c r="H17" s="35">
        <v>159</v>
      </c>
      <c r="I17" s="35"/>
      <c r="J17" s="35">
        <f>'Salivary Nitrite'!J17/('Salivary NO2NO3 ratio'!H17-'Salivary Nitrite'!J17)</f>
        <v>-1.5781818181818181</v>
      </c>
      <c r="K17" s="43"/>
      <c r="L17" s="35">
        <v>134</v>
      </c>
      <c r="M17" s="35"/>
      <c r="N17" s="35">
        <f>'Salivary Nitrite'!N17/('Salivary NO2NO3 ratio'!L17-'Salivary Nitrite'!N17)</f>
        <v>-1.471830985915493</v>
      </c>
      <c r="O17" s="43"/>
      <c r="P17" s="35">
        <v>150.99999999999994</v>
      </c>
      <c r="Q17" s="35"/>
      <c r="R17" s="35">
        <f>'Salivary Nitrite'!R17/('Salivary NO2NO3 ratio'!P17-'Salivary Nitrite'!R17)</f>
        <v>-1.2920696324951644</v>
      </c>
      <c r="S17" s="21"/>
      <c r="T17" s="35">
        <f t="shared" si="0"/>
        <v>-1.4473608121974919</v>
      </c>
      <c r="U17" s="35"/>
      <c r="V17" s="35">
        <f t="shared" si="1"/>
        <v>-1.4473608121974919</v>
      </c>
      <c r="W17" s="21"/>
      <c r="X17" s="29"/>
    </row>
    <row r="18" spans="1:24" ht="15.5" x14ac:dyDescent="0.35">
      <c r="A18" s="17"/>
      <c r="B18" s="17"/>
      <c r="C18" s="17"/>
      <c r="D18" s="25"/>
      <c r="E18" s="25"/>
      <c r="F18" s="25"/>
      <c r="G18" s="43"/>
      <c r="H18" s="25"/>
      <c r="I18" s="25"/>
      <c r="J18" s="25"/>
      <c r="K18" s="43"/>
      <c r="L18" s="25"/>
      <c r="M18" s="25"/>
      <c r="N18" s="25"/>
      <c r="O18" s="43"/>
      <c r="P18" s="25"/>
      <c r="Q18" s="25"/>
      <c r="R18" s="25"/>
      <c r="S18" s="21"/>
      <c r="T18" s="25"/>
      <c r="U18" s="25"/>
      <c r="V18" s="25"/>
      <c r="W18" s="21"/>
    </row>
    <row r="19" spans="1:24" ht="15.5" x14ac:dyDescent="0.35">
      <c r="A19" s="17"/>
      <c r="B19" s="22"/>
      <c r="C19" s="18" t="e">
        <f>AVERAGE(C6:C10)</f>
        <v>#DIV/0!</v>
      </c>
      <c r="D19" s="27">
        <f>AVERAGE(D6:D17)</f>
        <v>488.83333333333331</v>
      </c>
      <c r="E19" s="27" t="e">
        <f t="shared" ref="E19" si="2">AVERAGE(E6:E17)</f>
        <v>#DIV/0!</v>
      </c>
      <c r="F19" s="27">
        <f>AVERAGE(F6:F17)</f>
        <v>-2.8690469849649101</v>
      </c>
      <c r="G19" s="43"/>
      <c r="H19" s="27">
        <f>AVERAGE(H6:H10)</f>
        <v>488.4</v>
      </c>
      <c r="I19" s="27" t="e">
        <f>AVERAGE(I6:I10)</f>
        <v>#DIV/0!</v>
      </c>
      <c r="J19" s="27">
        <f>AVERAGE(J6:J17)</f>
        <v>-0.92643723488506435</v>
      </c>
      <c r="K19" s="43"/>
      <c r="L19" s="27">
        <f>AVERAGE(L6:L10)</f>
        <v>523.6</v>
      </c>
      <c r="M19" s="27" t="e">
        <f>AVERAGE(M6:M10)</f>
        <v>#DIV/0!</v>
      </c>
      <c r="N19" s="27">
        <f>AVERAGE(N6:N17)</f>
        <v>-0.30987186504459069</v>
      </c>
      <c r="O19" s="43"/>
      <c r="P19" s="27">
        <f>AVERAGE(P6:P10)</f>
        <v>553.4</v>
      </c>
      <c r="Q19" s="27" t="e">
        <f>AVERAGE(Q6:Q10)</f>
        <v>#DIV/0!</v>
      </c>
      <c r="R19" s="27">
        <f>AVERAGE(R6:R17)</f>
        <v>-0.60423483888028384</v>
      </c>
      <c r="S19" s="21"/>
      <c r="T19" s="27">
        <f>AVERAGE(T6:T10)</f>
        <v>0.4144189588096775</v>
      </c>
      <c r="U19" s="27" t="e">
        <f>AVERAGE(U6:U10)</f>
        <v>#DIV/0!</v>
      </c>
      <c r="V19" s="27">
        <f>AVERAGE(V6:V17)</f>
        <v>-0.61351464626997976</v>
      </c>
      <c r="W19" s="21"/>
    </row>
    <row r="20" spans="1:24" ht="15.5" x14ac:dyDescent="0.35">
      <c r="A20" s="18"/>
      <c r="B20" s="23"/>
      <c r="C20" s="18" t="e">
        <f>STDEV(C6:C10)</f>
        <v>#DIV/0!</v>
      </c>
      <c r="D20" s="27">
        <f>STDEV(D6:D17)</f>
        <v>346.92488925973413</v>
      </c>
      <c r="E20" s="27" t="e">
        <f t="shared" ref="E20:V20" si="3">STDEV(E6:E17)</f>
        <v>#DIV/0!</v>
      </c>
      <c r="F20" s="27">
        <f t="shared" si="3"/>
        <v>10.413502682006312</v>
      </c>
      <c r="G20" s="27" t="e">
        <f t="shared" si="3"/>
        <v>#DIV/0!</v>
      </c>
      <c r="H20" s="27">
        <f t="shared" si="3"/>
        <v>257.03346601467121</v>
      </c>
      <c r="I20" s="27" t="e">
        <f t="shared" si="3"/>
        <v>#DIV/0!</v>
      </c>
      <c r="J20" s="27">
        <f t="shared" si="3"/>
        <v>3.3517926548692967</v>
      </c>
      <c r="K20" s="27" t="e">
        <f t="shared" si="3"/>
        <v>#DIV/0!</v>
      </c>
      <c r="L20" s="27">
        <f t="shared" si="3"/>
        <v>288.34363377117177</v>
      </c>
      <c r="M20" s="27" t="e">
        <f t="shared" si="3"/>
        <v>#DIV/0!</v>
      </c>
      <c r="N20" s="27">
        <f t="shared" si="3"/>
        <v>1.9339663955691895</v>
      </c>
      <c r="O20" s="27" t="e">
        <f t="shared" si="3"/>
        <v>#DIV/0!</v>
      </c>
      <c r="P20" s="27">
        <f t="shared" si="3"/>
        <v>298.07705366942025</v>
      </c>
      <c r="Q20" s="27" t="e">
        <f t="shared" si="3"/>
        <v>#DIV/0!</v>
      </c>
      <c r="R20" s="27">
        <f t="shared" si="3"/>
        <v>2.4445704383486135</v>
      </c>
      <c r="S20" s="27" t="e">
        <f t="shared" si="3"/>
        <v>#DIV/0!</v>
      </c>
      <c r="T20" s="27">
        <f t="shared" si="3"/>
        <v>2.5416723855069607</v>
      </c>
      <c r="U20" s="27" t="e">
        <f t="shared" si="3"/>
        <v>#DIV/0!</v>
      </c>
      <c r="V20" s="27">
        <f t="shared" si="3"/>
        <v>2.5416723855069607</v>
      </c>
      <c r="W20" s="21"/>
    </row>
    <row r="21" spans="1:24" ht="15.5" x14ac:dyDescent="0.35">
      <c r="A21" s="17"/>
      <c r="B21" s="17"/>
      <c r="C21" s="17"/>
      <c r="D21" s="18"/>
      <c r="E21" s="18"/>
      <c r="F21" s="18"/>
      <c r="G21" s="43"/>
      <c r="H21" s="18"/>
      <c r="I21" s="18"/>
      <c r="J21" s="18"/>
      <c r="K21" s="43"/>
      <c r="L21" s="18"/>
      <c r="M21" s="18"/>
      <c r="N21" s="18"/>
      <c r="O21" s="43"/>
      <c r="P21" s="18"/>
      <c r="Q21" s="18"/>
      <c r="R21" s="18"/>
      <c r="S21" s="21"/>
      <c r="T21" s="18"/>
      <c r="U21" s="18"/>
      <c r="V21" s="18"/>
      <c r="W21" s="21"/>
    </row>
    <row r="22" spans="1:24" ht="15.5" x14ac:dyDescent="0.35">
      <c r="A22" s="17"/>
      <c r="B22" s="19"/>
      <c r="C22" s="17"/>
      <c r="D22" s="118" t="s">
        <v>20</v>
      </c>
      <c r="E22" s="118"/>
      <c r="F22" s="118"/>
      <c r="G22" s="43"/>
      <c r="H22" s="118" t="s">
        <v>20</v>
      </c>
      <c r="I22" s="118"/>
      <c r="J22" s="118"/>
      <c r="K22" s="43"/>
      <c r="L22" s="118" t="s">
        <v>20</v>
      </c>
      <c r="M22" s="118"/>
      <c r="N22" s="118"/>
      <c r="O22" s="43"/>
      <c r="P22" s="118" t="s">
        <v>20</v>
      </c>
      <c r="Q22" s="118"/>
      <c r="R22" s="118"/>
      <c r="S22" s="21"/>
      <c r="T22" s="118" t="s">
        <v>20</v>
      </c>
      <c r="U22" s="118"/>
      <c r="V22" s="118"/>
      <c r="W22" s="21"/>
    </row>
    <row r="23" spans="1:24" ht="15.5" x14ac:dyDescent="0.35">
      <c r="A23" s="17"/>
      <c r="B23" s="20"/>
      <c r="C23" s="17"/>
      <c r="D23" s="118" t="s">
        <v>15</v>
      </c>
      <c r="E23" s="118"/>
      <c r="F23" s="118"/>
      <c r="G23" s="43"/>
      <c r="H23" s="118" t="s">
        <v>16</v>
      </c>
      <c r="I23" s="118"/>
      <c r="J23" s="118"/>
      <c r="K23" s="43"/>
      <c r="L23" s="118" t="s">
        <v>17</v>
      </c>
      <c r="M23" s="118"/>
      <c r="N23" s="118"/>
      <c r="O23" s="43"/>
      <c r="P23" s="118" t="s">
        <v>18</v>
      </c>
      <c r="Q23" s="118"/>
      <c r="R23" s="118"/>
      <c r="S23" s="21"/>
      <c r="T23" s="118" t="s">
        <v>43</v>
      </c>
      <c r="U23" s="118"/>
      <c r="V23" s="118"/>
      <c r="W23" s="21"/>
    </row>
    <row r="24" spans="1:24" ht="15.5" x14ac:dyDescent="0.35">
      <c r="A24" s="17"/>
      <c r="B24" s="17"/>
      <c r="C24" s="17"/>
      <c r="D24" s="35" t="s">
        <v>62</v>
      </c>
      <c r="E24" s="35"/>
      <c r="F24" s="40" t="s">
        <v>19</v>
      </c>
      <c r="G24" s="21"/>
      <c r="H24" s="35" t="s">
        <v>62</v>
      </c>
      <c r="I24" s="35"/>
      <c r="J24" s="40" t="s">
        <v>19</v>
      </c>
      <c r="K24" s="21"/>
      <c r="L24" s="35" t="s">
        <v>62</v>
      </c>
      <c r="M24" s="35"/>
      <c r="N24" s="40" t="s">
        <v>19</v>
      </c>
      <c r="O24" s="21"/>
      <c r="P24" s="35" t="s">
        <v>62</v>
      </c>
      <c r="Q24" s="35"/>
      <c r="R24" s="40" t="s">
        <v>19</v>
      </c>
      <c r="S24" s="21"/>
      <c r="T24" s="35" t="s">
        <v>62</v>
      </c>
      <c r="U24" s="35"/>
      <c r="V24" s="40" t="s">
        <v>19</v>
      </c>
      <c r="W24" s="21"/>
    </row>
    <row r="25" spans="1:24" ht="15.5" x14ac:dyDescent="0.35">
      <c r="A25" s="17"/>
      <c r="B25" s="17"/>
      <c r="C25" s="17"/>
      <c r="D25" s="18"/>
      <c r="E25" s="18"/>
      <c r="F25" s="18"/>
      <c r="G25" s="43"/>
      <c r="H25" s="18"/>
      <c r="I25" s="18"/>
      <c r="J25" s="18"/>
      <c r="K25" s="43"/>
      <c r="L25" s="18"/>
      <c r="M25" s="18"/>
      <c r="N25" s="18"/>
      <c r="O25" s="43"/>
      <c r="P25" s="18"/>
      <c r="Q25" s="18"/>
      <c r="R25" s="18"/>
      <c r="S25" s="21"/>
      <c r="T25" s="18"/>
      <c r="U25" s="18"/>
      <c r="V25" s="18"/>
      <c r="W25" s="21"/>
    </row>
    <row r="26" spans="1:24" ht="15.5" x14ac:dyDescent="0.35">
      <c r="A26" s="17"/>
      <c r="B26" s="28">
        <v>1</v>
      </c>
      <c r="C26" s="17"/>
      <c r="D26" s="35">
        <v>436</v>
      </c>
      <c r="E26" s="35"/>
      <c r="F26" s="35">
        <f>'Salivary Nitrite'!F26/('Salivary NO2NO3 ratio'!D26-'Salivary Nitrite'!F26)</f>
        <v>2.7913043478260868</v>
      </c>
      <c r="G26" s="43"/>
      <c r="H26" s="35">
        <v>14988</v>
      </c>
      <c r="I26" s="35"/>
      <c r="J26" s="35">
        <f>'Salivary Nitrite'!J26/('Salivary NO2NO3 ratio'!H26-'Salivary Nitrite'!J26)</f>
        <v>0.26417004048582998</v>
      </c>
      <c r="K26" s="43"/>
      <c r="L26" s="35">
        <v>11800</v>
      </c>
      <c r="M26" s="35"/>
      <c r="N26" s="35">
        <f>'Salivary Nitrite'!N26/('Salivary NO2NO3 ratio'!L26-'Salivary Nitrite'!N26)</f>
        <v>0.30429976787885488</v>
      </c>
      <c r="O26" s="43"/>
      <c r="P26" s="35">
        <v>9930</v>
      </c>
      <c r="Q26" s="35"/>
      <c r="R26" s="35">
        <f>'Salivary Nitrite'!R26/('Salivary NO2NO3 ratio'!P26-'Salivary Nitrite'!R26)</f>
        <v>0.37687188019966722</v>
      </c>
      <c r="S26" s="21"/>
      <c r="T26" s="35">
        <f>AVERAGE(J26,N26,R26)</f>
        <v>0.31511389618811736</v>
      </c>
      <c r="U26" s="35"/>
      <c r="V26" s="35">
        <f>'Salivary Nitrite'!V26/('Salivary NO2NO3 ratio'!T26-'Salivary Nitrite'!V26)</f>
        <v>-1.0001098971962066</v>
      </c>
      <c r="W26" s="21"/>
      <c r="X26" s="29"/>
    </row>
    <row r="27" spans="1:24" ht="15.5" x14ac:dyDescent="0.35">
      <c r="A27" s="17"/>
      <c r="B27" s="28">
        <v>2</v>
      </c>
      <c r="C27" s="17"/>
      <c r="D27" s="35">
        <v>642</v>
      </c>
      <c r="E27" s="35"/>
      <c r="F27" s="35">
        <f>'Salivary Nitrite'!F27/('Salivary NO2NO3 ratio'!D27-'Salivary Nitrite'!F27)</f>
        <v>0.53772455089820359</v>
      </c>
      <c r="G27" s="43"/>
      <c r="H27" s="35">
        <v>8398</v>
      </c>
      <c r="I27" s="35"/>
      <c r="J27" s="35">
        <f>'Salivary Nitrite'!J27/('Salivary NO2NO3 ratio'!H27-'Salivary Nitrite'!J27)</f>
        <v>0.23372998384016452</v>
      </c>
      <c r="K27" s="43"/>
      <c r="L27" s="35">
        <v>9558</v>
      </c>
      <c r="M27" s="35"/>
      <c r="N27" s="35">
        <f>'Salivary Nitrite'!N27/('Salivary NO2NO3 ratio'!L27-'Salivary Nitrite'!N27)</f>
        <v>0.36386986301369861</v>
      </c>
      <c r="O27" s="43"/>
      <c r="P27" s="35">
        <v>13298</v>
      </c>
      <c r="Q27" s="35"/>
      <c r="R27" s="35">
        <f>'Salivary Nitrite'!R27/('Salivary NO2NO3 ratio'!P27-'Salivary Nitrite'!R27)</f>
        <v>0.22709236873673525</v>
      </c>
      <c r="S27" s="21"/>
      <c r="T27" s="35">
        <f>AVERAGE(J27,N27,R27)</f>
        <v>0.27489740519686612</v>
      </c>
      <c r="U27" s="35"/>
      <c r="V27" s="35">
        <f>'Salivary Nitrite'!V27/('Salivary NO2NO3 ratio'!T27-'Salivary Nitrite'!V27)</f>
        <v>-1.0001249311186478</v>
      </c>
      <c r="W27" s="21"/>
      <c r="X27" s="29"/>
    </row>
    <row r="28" spans="1:24" ht="15.5" x14ac:dyDescent="0.35">
      <c r="A28" s="17"/>
      <c r="B28" s="28">
        <v>3</v>
      </c>
      <c r="C28" s="17"/>
      <c r="D28" s="35">
        <v>860</v>
      </c>
      <c r="E28" s="35"/>
      <c r="F28" s="35">
        <f>'Salivary Nitrite'!F28/('Salivary NO2NO3 ratio'!D28-'Salivary Nitrite'!F28)</f>
        <v>0.16059379217273953</v>
      </c>
      <c r="G28" s="43"/>
      <c r="H28" s="35">
        <v>13650</v>
      </c>
      <c r="I28" s="35"/>
      <c r="J28" s="35">
        <f>'Salivary Nitrite'!J28/('Salivary NO2NO3 ratio'!H28-'Salivary Nitrite'!J28)</f>
        <v>3.456116416552979E-2</v>
      </c>
      <c r="K28" s="43"/>
      <c r="L28" s="35">
        <v>15590</v>
      </c>
      <c r="M28" s="35"/>
      <c r="N28" s="35">
        <f>'Salivary Nitrite'!N28/('Salivary NO2NO3 ratio'!L28-'Salivary Nitrite'!N28)</f>
        <v>2.5590421682784026E-2</v>
      </c>
      <c r="O28" s="43"/>
      <c r="P28" s="35">
        <v>13205</v>
      </c>
      <c r="Q28" s="35"/>
      <c r="R28" s="35">
        <f>'Salivary Nitrite'!R28/('Salivary NO2NO3 ratio'!P28-'Salivary Nitrite'!R28)</f>
        <v>4.2554871309016265E-2</v>
      </c>
      <c r="S28" s="21"/>
      <c r="T28" s="35">
        <f t="shared" ref="T28:T37" si="4">AVERAGE(J28,N28,R28)</f>
        <v>3.4235485719110025E-2</v>
      </c>
      <c r="U28" s="35"/>
      <c r="V28" s="35">
        <f>'Salivary Nitrite'!V28/('Salivary NO2NO3 ratio'!T28-'Salivary Nitrite'!V28)</f>
        <v>-1.0000742153754014</v>
      </c>
      <c r="W28" s="21"/>
      <c r="X28" s="29"/>
    </row>
    <row r="29" spans="1:24" ht="15.5" x14ac:dyDescent="0.35">
      <c r="A29" s="17"/>
      <c r="B29" s="28">
        <v>4</v>
      </c>
      <c r="C29" s="17"/>
      <c r="D29" s="35">
        <v>456</v>
      </c>
      <c r="E29" s="35"/>
      <c r="F29" s="35">
        <f>'Salivary Nitrite'!F29/('Salivary NO2NO3 ratio'!D29-'Salivary Nitrite'!F29)</f>
        <v>1.0448430493273542</v>
      </c>
      <c r="G29" s="43"/>
      <c r="H29" s="35">
        <v>13280</v>
      </c>
      <c r="I29" s="35"/>
      <c r="J29" s="35">
        <f>'Salivary Nitrite'!J29/('Salivary NO2NO3 ratio'!H29-'Salivary Nitrite'!J29)</f>
        <v>0.10749728963389209</v>
      </c>
      <c r="K29" s="43"/>
      <c r="L29" s="35">
        <v>16750</v>
      </c>
      <c r="M29" s="35"/>
      <c r="N29" s="35">
        <f>'Salivary Nitrite'!N29/('Salivary NO2NO3 ratio'!L29-'Salivary Nitrite'!N29)</f>
        <v>9.2130142791941053E-2</v>
      </c>
      <c r="O29" s="43"/>
      <c r="P29" s="35">
        <v>16520</v>
      </c>
      <c r="Q29" s="35"/>
      <c r="R29" s="35">
        <f>'Salivary Nitrite'!R29/('Salivary NO2NO3 ratio'!P29-'Salivary Nitrite'!R29)</f>
        <v>5.8974358974358973E-2</v>
      </c>
      <c r="S29" s="21"/>
      <c r="T29" s="35">
        <f t="shared" si="4"/>
        <v>8.620059713339738E-2</v>
      </c>
      <c r="U29" s="35"/>
      <c r="V29" s="35">
        <f>'Salivary Nitrite'!V29/('Salivary NO2NO3 ratio'!T29-'Salivary Nitrite'!V29)</f>
        <v>-1.0000714026107795</v>
      </c>
      <c r="W29" s="21"/>
      <c r="X29" s="29"/>
    </row>
    <row r="30" spans="1:24" ht="15.5" x14ac:dyDescent="0.35">
      <c r="A30" s="17"/>
      <c r="B30" s="28">
        <v>5</v>
      </c>
      <c r="C30" s="17"/>
      <c r="D30" s="35">
        <v>730</v>
      </c>
      <c r="E30" s="35"/>
      <c r="F30" s="35">
        <f>'Salivary Nitrite'!F30/('Salivary NO2NO3 ratio'!D30-'Salivary Nitrite'!F30)</f>
        <v>0.49590163934426229</v>
      </c>
      <c r="G30" s="43"/>
      <c r="H30" s="35">
        <v>10063</v>
      </c>
      <c r="I30" s="35"/>
      <c r="J30" s="35">
        <f>'Salivary Nitrite'!J30/('Salivary NO2NO3 ratio'!H30-'Salivary Nitrite'!J30)</f>
        <v>0.11501385041551246</v>
      </c>
      <c r="K30" s="43"/>
      <c r="L30" s="35">
        <v>11750</v>
      </c>
      <c r="M30" s="35"/>
      <c r="N30" s="35">
        <f>'Salivary Nitrite'!N30/('Salivary NO2NO3 ratio'!L30-'Salivary Nitrite'!N30)</f>
        <v>0.10070257611241218</v>
      </c>
      <c r="O30" s="43"/>
      <c r="P30" s="35">
        <v>20245</v>
      </c>
      <c r="Q30" s="35"/>
      <c r="R30" s="35">
        <f>'Salivary Nitrite'!R30/('Salivary NO2NO3 ratio'!P30-'Salivary Nitrite'!R30)</f>
        <v>0.10580074284465807</v>
      </c>
      <c r="S30" s="21"/>
      <c r="T30" s="35">
        <f t="shared" si="4"/>
        <v>0.1071723897908609</v>
      </c>
      <c r="U30" s="35"/>
      <c r="V30" s="35">
        <f>'Salivary Nitrite'!V30/('Salivary NO2NO3 ratio'!T30-'Salivary Nitrite'!V30)</f>
        <v>-1.0000793932581897</v>
      </c>
      <c r="W30" s="21"/>
      <c r="X30" s="29"/>
    </row>
    <row r="31" spans="1:24" ht="15.5" x14ac:dyDescent="0.35">
      <c r="A31" s="17"/>
      <c r="B31" s="28">
        <v>7</v>
      </c>
      <c r="C31" s="17"/>
      <c r="D31" s="35">
        <v>467.49999999999989</v>
      </c>
      <c r="E31" s="35"/>
      <c r="F31" s="35">
        <f>'Salivary Nitrite'!F31/('Salivary NO2NO3 ratio'!D31-'Salivary Nitrite'!F31)</f>
        <v>1.6190476190476193</v>
      </c>
      <c r="G31" s="43"/>
      <c r="H31" s="35">
        <v>6336.9999999999991</v>
      </c>
      <c r="I31" s="35"/>
      <c r="J31" s="35">
        <f>'Salivary Nitrite'!J31/('Salivary NO2NO3 ratio'!H31-'Salivary Nitrite'!J31)</f>
        <v>0.30364122608516775</v>
      </c>
      <c r="K31" s="43"/>
      <c r="L31" s="35">
        <v>5940.5</v>
      </c>
      <c r="M31" s="35"/>
      <c r="N31" s="35">
        <f>'Salivary Nitrite'!N31/('Salivary NO2NO3 ratio'!L31-'Salivary Nitrite'!N31)</f>
        <v>0.22320601256048594</v>
      </c>
      <c r="O31" s="43"/>
      <c r="P31" s="35">
        <v>6947.5</v>
      </c>
      <c r="Q31" s="35"/>
      <c r="R31" s="35">
        <f>'Salivary Nitrite'!R31/('Salivary NO2NO3 ratio'!P31-'Salivary Nitrite'!R31)</f>
        <v>0.13382292941656465</v>
      </c>
      <c r="S31" s="21"/>
      <c r="T31" s="35">
        <f t="shared" si="4"/>
        <v>0.22022338935407282</v>
      </c>
      <c r="U31" s="35"/>
      <c r="V31" s="35">
        <f>'Salivary Nitrite'!V31/('Salivary NO2NO3 ratio'!T31-'Salivary Nitrite'!V31)</f>
        <v>-1.0001955027606224</v>
      </c>
      <c r="W31" s="21"/>
      <c r="X31" s="29"/>
    </row>
    <row r="32" spans="1:24" ht="15.5" x14ac:dyDescent="0.35">
      <c r="A32" s="17"/>
      <c r="B32" s="28">
        <v>8</v>
      </c>
      <c r="C32" s="17"/>
      <c r="D32" s="35">
        <v>499</v>
      </c>
      <c r="E32" s="35"/>
      <c r="F32" s="35">
        <f>'Salivary Nitrite'!F32/('Salivary NO2NO3 ratio'!D32-'Salivary Nitrite'!F32)</f>
        <v>6.2318840579710146</v>
      </c>
      <c r="G32" s="43"/>
      <c r="H32" s="35">
        <v>10224.666666666666</v>
      </c>
      <c r="I32" s="35"/>
      <c r="J32" s="35">
        <f>'Salivary Nitrite'!J32/('Salivary NO2NO3 ratio'!H32-'Salivary Nitrite'!J32)</f>
        <v>0.14617741573873402</v>
      </c>
      <c r="K32" s="43"/>
      <c r="L32" s="35">
        <v>9278</v>
      </c>
      <c r="M32" s="35"/>
      <c r="N32" s="35">
        <f>'Salivary Nitrite'!N32/('Salivary NO2NO3 ratio'!L32-'Salivary Nitrite'!N32)</f>
        <v>0.22498019540533404</v>
      </c>
      <c r="O32" s="43"/>
      <c r="P32" s="35">
        <v>8907.3333333333339</v>
      </c>
      <c r="Q32" s="35"/>
      <c r="R32" s="35">
        <f>'Salivary Nitrite'!R32/('Salivary NO2NO3 ratio'!P32-'Salivary Nitrite'!R32)</f>
        <v>0.1057684349913101</v>
      </c>
      <c r="S32" s="21"/>
      <c r="T32" s="35">
        <f t="shared" si="4"/>
        <v>0.15897534871179272</v>
      </c>
      <c r="U32" s="35"/>
      <c r="V32" s="35">
        <f>'Salivary Nitrite'!V32/('Salivary NO2NO3 ratio'!T32-'Salivary Nitrite'!V32)</f>
        <v>-1.0001235712384655</v>
      </c>
      <c r="W32" s="21"/>
      <c r="X32" s="29"/>
    </row>
    <row r="33" spans="1:24" ht="15.5" x14ac:dyDescent="0.35">
      <c r="A33" s="17"/>
      <c r="B33" s="28">
        <v>9</v>
      </c>
      <c r="C33" s="17"/>
      <c r="D33" s="35">
        <v>447.5</v>
      </c>
      <c r="E33" s="35"/>
      <c r="F33" s="35">
        <f>'Salivary Nitrite'!F33/('Salivary NO2NO3 ratio'!D33-'Salivary Nitrite'!F33)</f>
        <v>0.48918469217970051</v>
      </c>
      <c r="G33" s="43"/>
      <c r="H33" s="35">
        <v>8635</v>
      </c>
      <c r="I33" s="35"/>
      <c r="J33" s="35">
        <f>'Salivary Nitrite'!J33/('Salivary NO2NO3 ratio'!H33-'Salivary Nitrite'!J33)</f>
        <v>0.12654924983692106</v>
      </c>
      <c r="K33" s="43"/>
      <c r="L33" s="35">
        <v>8294</v>
      </c>
      <c r="M33" s="35"/>
      <c r="N33" s="35">
        <f>'Salivary Nitrite'!N33/('Salivary NO2NO3 ratio'!L33-'Salivary Nitrite'!N33)</f>
        <v>7.8263130525221006E-2</v>
      </c>
      <c r="O33" s="43"/>
      <c r="P33" s="35">
        <v>9003</v>
      </c>
      <c r="Q33" s="35"/>
      <c r="R33" s="35">
        <f>'Salivary Nitrite'!R33/('Salivary NO2NO3 ratio'!P33-'Salivary Nitrite'!R33)</f>
        <v>7.3191083561807133E-2</v>
      </c>
      <c r="S33" s="21"/>
      <c r="T33" s="35">
        <f t="shared" si="4"/>
        <v>9.2667821307983067E-2</v>
      </c>
      <c r="U33" s="35"/>
      <c r="V33" s="35">
        <f>'Salivary Nitrite'!V33/('Salivary NO2NO3 ratio'!T33-'Salivary Nitrite'!V33)</f>
        <v>-1.0001271906785787</v>
      </c>
      <c r="W33" s="21"/>
      <c r="X33" s="29"/>
    </row>
    <row r="34" spans="1:24" ht="15.5" x14ac:dyDescent="0.35">
      <c r="A34" s="17"/>
      <c r="B34" s="28">
        <v>11</v>
      </c>
      <c r="C34" s="17"/>
      <c r="D34" s="35">
        <v>114.99999999999999</v>
      </c>
      <c r="E34" s="35"/>
      <c r="F34" s="35">
        <f>'Salivary Nitrite'!F34/('Salivary NO2NO3 ratio'!D34-'Salivary Nitrite'!F34)</f>
        <v>-2.1616161616161618</v>
      </c>
      <c r="G34" s="43"/>
      <c r="H34" s="35">
        <v>3317.5</v>
      </c>
      <c r="I34" s="35"/>
      <c r="J34" s="35">
        <f>'Salivary Nitrite'!J34/('Salivary NO2NO3 ratio'!H34-'Salivary Nitrite'!J34)</f>
        <v>0.33905146316851664</v>
      </c>
      <c r="K34" s="43"/>
      <c r="L34" s="35">
        <v>4657.5</v>
      </c>
      <c r="M34" s="35"/>
      <c r="N34" s="35">
        <f>'Salivary Nitrite'!N34/('Salivary NO2NO3 ratio'!L34-'Salivary Nitrite'!N34)</f>
        <v>0.27690198766278273</v>
      </c>
      <c r="O34" s="43"/>
      <c r="P34" s="35">
        <v>3193.5000000000005</v>
      </c>
      <c r="Q34" s="35"/>
      <c r="R34" s="35">
        <f>'Salivary Nitrite'!R34/('Salivary NO2NO3 ratio'!P34-'Salivary Nitrite'!R34)</f>
        <v>0.37325306385723495</v>
      </c>
      <c r="S34" s="21"/>
      <c r="T34" s="35">
        <f t="shared" si="4"/>
        <v>0.32973550489617809</v>
      </c>
      <c r="U34" s="35"/>
      <c r="V34" s="35">
        <f>'Salivary Nitrite'!V34/('Salivary NO2NO3 ratio'!T34-'Salivary Nitrite'!V34)</f>
        <v>-1.0003640789786556</v>
      </c>
      <c r="W34" s="21"/>
      <c r="X34" s="29"/>
    </row>
    <row r="35" spans="1:24" ht="15.5" x14ac:dyDescent="0.35">
      <c r="A35" s="17"/>
      <c r="B35" s="28">
        <v>12</v>
      </c>
      <c r="C35" s="17"/>
      <c r="D35" s="35">
        <v>333.50000000000006</v>
      </c>
      <c r="E35" s="35"/>
      <c r="F35" s="35">
        <f>'Salivary Nitrite'!F35/('Salivary NO2NO3 ratio'!D35-'Salivary Nitrite'!F35)</f>
        <v>1.3736654804270463</v>
      </c>
      <c r="G35" s="43"/>
      <c r="H35" s="35">
        <v>6112.5</v>
      </c>
      <c r="I35" s="35"/>
      <c r="J35" s="35">
        <f>'Salivary Nitrite'!J35/('Salivary NO2NO3 ratio'!H35-'Salivary Nitrite'!J35)</f>
        <v>0.24427480916030533</v>
      </c>
      <c r="K35" s="43"/>
      <c r="L35" s="35">
        <v>5959</v>
      </c>
      <c r="M35" s="35"/>
      <c r="N35" s="35">
        <f>'Salivary Nitrite'!N35/('Salivary NO2NO3 ratio'!L35-'Salivary Nitrite'!N35)</f>
        <v>0.13786518999427155</v>
      </c>
      <c r="O35" s="43"/>
      <c r="P35" s="35">
        <v>4971.0000000000009</v>
      </c>
      <c r="Q35" s="35"/>
      <c r="R35" s="35">
        <f>'Salivary Nitrite'!R35/('Salivary NO2NO3 ratio'!P35-'Salivary Nitrite'!R35)</f>
        <v>0.13415468856947294</v>
      </c>
      <c r="S35" s="21"/>
      <c r="T35" s="35">
        <f t="shared" si="4"/>
        <v>0.1720982292413499</v>
      </c>
      <c r="U35" s="35"/>
      <c r="V35" s="35">
        <f>'Salivary Nitrite'!V35/('Salivary NO2NO3 ratio'!T35-'Salivary Nitrite'!V35)</f>
        <v>-1.0002057374138875</v>
      </c>
      <c r="W35" s="21"/>
      <c r="X35" s="29"/>
    </row>
    <row r="36" spans="1:24" ht="15.5" x14ac:dyDescent="0.35">
      <c r="A36" s="17"/>
      <c r="B36" s="28">
        <v>13</v>
      </c>
      <c r="C36" s="17"/>
      <c r="D36" s="35">
        <v>13</v>
      </c>
      <c r="E36" s="35"/>
      <c r="F36" s="35">
        <f>'Salivary Nitrite'!F36/('Salivary NO2NO3 ratio'!D36-'Salivary Nitrite'!F36)</f>
        <v>-1.0462633451957295</v>
      </c>
      <c r="G36" s="43"/>
      <c r="H36" s="35">
        <v>9352.9999999999982</v>
      </c>
      <c r="I36" s="35"/>
      <c r="J36" s="35">
        <f>'Salivary Nitrite'!J36/('Salivary NO2NO3 ratio'!H36-'Salivary Nitrite'!J36)</f>
        <v>0.25729264686113729</v>
      </c>
      <c r="K36" s="43"/>
      <c r="L36" s="35">
        <v>8223</v>
      </c>
      <c r="M36" s="35"/>
      <c r="N36" s="35">
        <f>'Salivary Nitrite'!N36/('Salivary NO2NO3 ratio'!L36-'Salivary Nitrite'!N36)</f>
        <v>1.433560224918615</v>
      </c>
      <c r="O36" s="43"/>
      <c r="P36" s="35">
        <v>7409</v>
      </c>
      <c r="Q36" s="35"/>
      <c r="R36" s="35">
        <f>'Salivary Nitrite'!R36/('Salivary NO2NO3 ratio'!P36-'Salivary Nitrite'!R36)</f>
        <v>1.4639175257731958</v>
      </c>
      <c r="S36" s="21"/>
      <c r="T36" s="35">
        <f t="shared" si="4"/>
        <v>1.0515901325176493</v>
      </c>
      <c r="U36" s="35"/>
      <c r="V36" s="35">
        <f>'Salivary Nitrite'!V36/('Salivary NO2NO3 ratio'!T36-'Salivary Nitrite'!V36)</f>
        <v>-1.0002827654531929</v>
      </c>
      <c r="W36" s="21"/>
      <c r="X36" s="29"/>
    </row>
    <row r="37" spans="1:24" ht="15.5" x14ac:dyDescent="0.35">
      <c r="A37" s="17"/>
      <c r="B37" s="28">
        <v>14</v>
      </c>
      <c r="C37" s="17"/>
      <c r="D37" s="35">
        <v>448</v>
      </c>
      <c r="E37" s="35"/>
      <c r="F37" s="35">
        <f>'Salivary Nitrite'!F37/('Salivary NO2NO3 ratio'!D37-'Salivary Nitrite'!F37)</f>
        <v>2.4461538461538463</v>
      </c>
      <c r="G37" s="43"/>
      <c r="H37" s="35">
        <v>4346</v>
      </c>
      <c r="I37" s="35"/>
      <c r="J37" s="35">
        <f>'Salivary Nitrite'!J37/('Salivary NO2NO3 ratio'!H37-'Salivary Nitrite'!J37)</f>
        <v>-4.6459731543624159</v>
      </c>
      <c r="K37" s="43"/>
      <c r="L37" s="35">
        <v>9540</v>
      </c>
      <c r="M37" s="35"/>
      <c r="N37" s="35">
        <f>'Salivary Nitrite'!N37/('Salivary NO2NO3 ratio'!L37-'Salivary Nitrite'!N37)</f>
        <v>0.7313974591651542</v>
      </c>
      <c r="O37" s="43"/>
      <c r="P37" s="35">
        <v>8458</v>
      </c>
      <c r="Q37" s="35"/>
      <c r="R37" s="35">
        <f>'Salivary Nitrite'!R37/('Salivary NO2NO3 ratio'!P37-'Salivary Nitrite'!R37)</f>
        <v>1.9635599159074983</v>
      </c>
      <c r="S37" s="21"/>
      <c r="T37" s="35">
        <f t="shared" si="4"/>
        <v>-0.65033859309658781</v>
      </c>
      <c r="U37" s="35"/>
      <c r="V37" s="35">
        <f>'Salivary Nitrite'!V37/('Salivary NO2NO3 ratio'!T37-'Salivary Nitrite'!V37)</f>
        <v>-0.99987142335063162</v>
      </c>
      <c r="W37" s="21"/>
      <c r="X37" s="29"/>
    </row>
    <row r="38" spans="1:24" ht="15.5" x14ac:dyDescent="0.35">
      <c r="A38" s="17"/>
      <c r="B38" s="17"/>
      <c r="C38" s="17"/>
      <c r="D38" s="25"/>
      <c r="E38" s="25"/>
      <c r="F38" s="25"/>
      <c r="G38" s="43"/>
      <c r="H38" s="25"/>
      <c r="I38" s="25"/>
      <c r="J38" s="25"/>
      <c r="K38" s="43"/>
      <c r="L38" s="25"/>
      <c r="M38" s="25"/>
      <c r="N38" s="25"/>
      <c r="O38" s="43"/>
      <c r="P38" s="25"/>
      <c r="Q38" s="25"/>
      <c r="R38" s="25"/>
      <c r="S38" s="21"/>
      <c r="T38" s="25"/>
      <c r="U38" s="25"/>
      <c r="V38" s="25"/>
      <c r="W38" s="21"/>
    </row>
    <row r="39" spans="1:24" ht="15.5" x14ac:dyDescent="0.35">
      <c r="A39" s="17"/>
      <c r="B39" s="22"/>
      <c r="C39" s="18" t="e">
        <f>AVERAGE(C26:C30)</f>
        <v>#DIV/0!</v>
      </c>
      <c r="D39" s="27">
        <f>AVERAGE(D26:D37)</f>
        <v>453.95833333333331</v>
      </c>
      <c r="E39" s="27" t="e">
        <f t="shared" ref="E39" si="5">AVERAGE(E26:E37)</f>
        <v>#DIV/0!</v>
      </c>
      <c r="F39" s="27">
        <f>AVERAGE(F26:F37)</f>
        <v>1.1652019640446654</v>
      </c>
      <c r="G39" s="43"/>
      <c r="H39" s="27">
        <f>AVERAGE(H26:H30)</f>
        <v>12075.8</v>
      </c>
      <c r="I39" s="27" t="e">
        <f>AVERAGE(I26:I30)</f>
        <v>#DIV/0!</v>
      </c>
      <c r="J39" s="27">
        <f>AVERAGE(J26:J37)</f>
        <v>-0.20616783458089208</v>
      </c>
      <c r="K39" s="43"/>
      <c r="L39" s="27">
        <f>AVERAGE(L26:L30)</f>
        <v>13089.6</v>
      </c>
      <c r="M39" s="27" t="e">
        <f>AVERAGE(M26:M30)</f>
        <v>#DIV/0!</v>
      </c>
      <c r="N39" s="27">
        <f>AVERAGE(N26:N37)</f>
        <v>0.33273058097596292</v>
      </c>
      <c r="O39" s="43"/>
      <c r="P39" s="27">
        <f>AVERAGE(P26:P30)</f>
        <v>14639.6</v>
      </c>
      <c r="Q39" s="27" t="e">
        <f>AVERAGE(Q26:Q30)</f>
        <v>#DIV/0!</v>
      </c>
      <c r="R39" s="27">
        <f>AVERAGE(R26:R37)</f>
        <v>0.42158015534512661</v>
      </c>
      <c r="S39" s="21"/>
      <c r="T39" s="27">
        <f>AVERAGE(T26:T30)</f>
        <v>0.16352395480567034</v>
      </c>
      <c r="U39" s="27" t="e">
        <f>AVERAGE(U26:U30)</f>
        <v>#DIV/0!</v>
      </c>
      <c r="V39" s="27">
        <f>AVERAGE(V26:V37)</f>
        <v>-1.0001358424527715</v>
      </c>
      <c r="W39" s="21"/>
    </row>
    <row r="40" spans="1:24" ht="15.5" x14ac:dyDescent="0.35">
      <c r="A40" s="18"/>
      <c r="B40" s="23"/>
      <c r="C40" s="18" t="e">
        <f>STDEV(C26:C30)</f>
        <v>#DIV/0!</v>
      </c>
      <c r="D40" s="27">
        <f>STDEV(D26:D37)</f>
        <v>234.11180879048263</v>
      </c>
      <c r="E40" s="27" t="e">
        <f t="shared" ref="E40:V40" si="6">STDEV(E26:E37)</f>
        <v>#DIV/0!</v>
      </c>
      <c r="F40" s="27">
        <f t="shared" si="6"/>
        <v>2.0994903868020369</v>
      </c>
      <c r="G40" s="27" t="e">
        <f t="shared" si="6"/>
        <v>#DIV/0!</v>
      </c>
      <c r="H40" s="27">
        <f t="shared" si="6"/>
        <v>3672.8169440789984</v>
      </c>
      <c r="I40" s="27" t="e">
        <f t="shared" si="6"/>
        <v>#DIV/0!</v>
      </c>
      <c r="J40" s="27">
        <f t="shared" si="6"/>
        <v>1.4011619985672399</v>
      </c>
      <c r="K40" s="27" t="e">
        <f t="shared" si="6"/>
        <v>#DIV/0!</v>
      </c>
      <c r="L40" s="27">
        <f t="shared" si="6"/>
        <v>3703.4554769427127</v>
      </c>
      <c r="M40" s="27" t="e">
        <f t="shared" si="6"/>
        <v>#DIV/0!</v>
      </c>
      <c r="N40" s="27">
        <f t="shared" si="6"/>
        <v>0.39405221234144328</v>
      </c>
      <c r="O40" s="27" t="e">
        <f t="shared" si="6"/>
        <v>#DIV/0!</v>
      </c>
      <c r="P40" s="27">
        <f t="shared" si="6"/>
        <v>4866.1828227379392</v>
      </c>
      <c r="Q40" s="27" t="e">
        <f t="shared" si="6"/>
        <v>#DIV/0!</v>
      </c>
      <c r="R40" s="27">
        <f t="shared" si="6"/>
        <v>0.62287588049221987</v>
      </c>
      <c r="S40" s="27" t="e">
        <f t="shared" si="6"/>
        <v>#DIV/0!</v>
      </c>
      <c r="T40" s="27">
        <f t="shared" si="6"/>
        <v>0.37462998956284344</v>
      </c>
      <c r="U40" s="27" t="e">
        <f t="shared" si="6"/>
        <v>#DIV/0!</v>
      </c>
      <c r="V40" s="27">
        <f t="shared" si="6"/>
        <v>1.2217533980349958E-4</v>
      </c>
      <c r="W40" s="21"/>
    </row>
    <row r="41" spans="1:24" ht="15.5" x14ac:dyDescent="0.35">
      <c r="A41" s="17"/>
      <c r="B41" s="17"/>
      <c r="C41" s="17"/>
      <c r="D41" s="18"/>
      <c r="E41" s="18"/>
      <c r="F41" s="18"/>
      <c r="G41" s="43"/>
      <c r="H41" s="18"/>
      <c r="I41" s="18"/>
      <c r="J41" s="18"/>
      <c r="K41" s="43"/>
      <c r="L41" s="18"/>
      <c r="M41" s="18"/>
      <c r="N41" s="18"/>
      <c r="O41" s="43"/>
      <c r="P41" s="18"/>
      <c r="Q41" s="18"/>
      <c r="R41" s="18"/>
      <c r="S41" s="21"/>
      <c r="T41" s="18"/>
      <c r="U41" s="18"/>
      <c r="V41" s="18"/>
      <c r="W41" s="21"/>
    </row>
    <row r="42" spans="1:24" ht="15.5" x14ac:dyDescent="0.35">
      <c r="A42" s="17"/>
      <c r="B42" s="19"/>
      <c r="C42" s="17"/>
      <c r="D42" s="118" t="s">
        <v>21</v>
      </c>
      <c r="E42" s="118"/>
      <c r="F42" s="118"/>
      <c r="G42" s="43"/>
      <c r="H42" s="118" t="s">
        <v>21</v>
      </c>
      <c r="I42" s="118"/>
      <c r="J42" s="118"/>
      <c r="K42" s="43"/>
      <c r="L42" s="118" t="s">
        <v>21</v>
      </c>
      <c r="M42" s="118"/>
      <c r="N42" s="118"/>
      <c r="O42" s="43"/>
      <c r="P42" s="118" t="s">
        <v>21</v>
      </c>
      <c r="Q42" s="118"/>
      <c r="R42" s="118"/>
      <c r="S42" s="21"/>
      <c r="T42" s="118" t="s">
        <v>21</v>
      </c>
      <c r="U42" s="118"/>
      <c r="V42" s="118"/>
      <c r="W42" s="21"/>
    </row>
    <row r="43" spans="1:24" ht="15.5" x14ac:dyDescent="0.35">
      <c r="A43" s="17"/>
      <c r="B43" s="20"/>
      <c r="C43" s="17"/>
      <c r="D43" s="118" t="s">
        <v>15</v>
      </c>
      <c r="E43" s="118"/>
      <c r="F43" s="118"/>
      <c r="G43" s="43"/>
      <c r="H43" s="118" t="s">
        <v>16</v>
      </c>
      <c r="I43" s="118"/>
      <c r="J43" s="118"/>
      <c r="K43" s="43"/>
      <c r="L43" s="118" t="s">
        <v>17</v>
      </c>
      <c r="M43" s="118"/>
      <c r="N43" s="118"/>
      <c r="O43" s="43"/>
      <c r="P43" s="118" t="s">
        <v>18</v>
      </c>
      <c r="Q43" s="118"/>
      <c r="R43" s="118"/>
      <c r="S43" s="21"/>
      <c r="T43" s="118" t="s">
        <v>43</v>
      </c>
      <c r="U43" s="118"/>
      <c r="V43" s="118"/>
      <c r="W43" s="21"/>
    </row>
    <row r="44" spans="1:24" ht="15.5" x14ac:dyDescent="0.35">
      <c r="A44" s="17"/>
      <c r="B44" s="17"/>
      <c r="C44" s="17"/>
      <c r="D44" s="35" t="s">
        <v>62</v>
      </c>
      <c r="E44" s="35"/>
      <c r="F44" s="40" t="s">
        <v>19</v>
      </c>
      <c r="G44" s="21"/>
      <c r="H44" s="35" t="s">
        <v>62</v>
      </c>
      <c r="I44" s="35"/>
      <c r="J44" s="40" t="s">
        <v>19</v>
      </c>
      <c r="K44" s="21"/>
      <c r="L44" s="35" t="s">
        <v>62</v>
      </c>
      <c r="M44" s="35"/>
      <c r="N44" s="40" t="s">
        <v>19</v>
      </c>
      <c r="O44" s="21"/>
      <c r="P44" s="35" t="s">
        <v>62</v>
      </c>
      <c r="Q44" s="35"/>
      <c r="R44" s="40" t="s">
        <v>19</v>
      </c>
      <c r="S44" s="21"/>
      <c r="T44" s="35" t="s">
        <v>62</v>
      </c>
      <c r="U44" s="35"/>
      <c r="V44" s="40" t="s">
        <v>19</v>
      </c>
      <c r="W44" s="21"/>
    </row>
    <row r="45" spans="1:24" ht="15.5" x14ac:dyDescent="0.35">
      <c r="A45" s="17"/>
      <c r="B45" s="17"/>
      <c r="C45" s="17"/>
      <c r="D45" s="18"/>
      <c r="E45" s="18"/>
      <c r="F45" s="18"/>
      <c r="G45" s="43"/>
      <c r="H45" s="18"/>
      <c r="I45" s="18"/>
      <c r="J45" s="18"/>
      <c r="K45" s="43"/>
      <c r="L45" s="18"/>
      <c r="M45" s="18"/>
      <c r="N45" s="18"/>
      <c r="O45" s="43"/>
      <c r="P45" s="18"/>
      <c r="Q45" s="18"/>
      <c r="R45" s="18"/>
      <c r="S45" s="21"/>
      <c r="T45" s="18"/>
      <c r="U45" s="18"/>
      <c r="V45" s="18"/>
      <c r="W45" s="21"/>
    </row>
    <row r="46" spans="1:24" ht="15.5" x14ac:dyDescent="0.35">
      <c r="A46" s="17"/>
      <c r="B46" s="28">
        <v>1</v>
      </c>
      <c r="C46" s="17"/>
      <c r="D46" s="35">
        <v>690</v>
      </c>
      <c r="E46" s="35"/>
      <c r="F46" s="35">
        <f>'Salivary Nitrite'!F46/('Salivary NO2NO3 ratio'!D46-'Salivary Nitrite'!F46)</f>
        <v>0.46186440677966101</v>
      </c>
      <c r="G46" s="43"/>
      <c r="H46" s="35">
        <v>192</v>
      </c>
      <c r="I46" s="35"/>
      <c r="J46" s="35">
        <f>'Salivary Nitrite'!J46/('Salivary NO2NO3 ratio'!H46-'Salivary Nitrite'!J46)</f>
        <v>0.88235294117647056</v>
      </c>
      <c r="K46" s="43"/>
      <c r="L46" s="35">
        <v>118</v>
      </c>
      <c r="M46" s="35"/>
      <c r="N46" s="35">
        <f>'Salivary Nitrite'!N46/('Salivary NO2NO3 ratio'!L46-'Salivary Nitrite'!N46)</f>
        <v>1.36</v>
      </c>
      <c r="O46" s="43"/>
      <c r="P46" s="35">
        <v>44</v>
      </c>
      <c r="Q46" s="35"/>
      <c r="R46" s="35">
        <f>'Salivary Nitrite'!R46/('Salivary NO2NO3 ratio'!P46-'Salivary Nitrite'!R46)</f>
        <v>0.27536231884057971</v>
      </c>
      <c r="S46" s="21"/>
      <c r="T46" s="35">
        <f>AVERAGE(J46,N46,R46)</f>
        <v>0.83923842000568338</v>
      </c>
      <c r="U46" s="35"/>
      <c r="V46" s="35">
        <f>AVERAGE(T46:U46)</f>
        <v>0.83923842000568338</v>
      </c>
      <c r="W46" s="21"/>
      <c r="X46" s="29"/>
    </row>
    <row r="47" spans="1:24" ht="15.5" x14ac:dyDescent="0.35">
      <c r="A47" s="17"/>
      <c r="B47" s="28">
        <v>2</v>
      </c>
      <c r="C47" s="17"/>
      <c r="D47" s="35">
        <v>510</v>
      </c>
      <c r="E47" s="35"/>
      <c r="F47" s="35">
        <f>'Salivary Nitrite'!F47/('Salivary NO2NO3 ratio'!D47-'Salivary Nitrite'!F47)</f>
        <v>0.26237623762376239</v>
      </c>
      <c r="G47" s="43"/>
      <c r="H47" s="35">
        <v>264</v>
      </c>
      <c r="I47" s="35"/>
      <c r="J47" s="35">
        <f>'Salivary Nitrite'!J47/('Salivary NO2NO3 ratio'!H47-'Salivary Nitrite'!J47)</f>
        <v>0.12820512820512819</v>
      </c>
      <c r="K47" s="43"/>
      <c r="L47" s="35">
        <v>288</v>
      </c>
      <c r="M47" s="35"/>
      <c r="N47" s="35">
        <f>'Salivary Nitrite'!N47/('Salivary NO2NO3 ratio'!L47-'Salivary Nitrite'!N47)</f>
        <v>0.16599190283400811</v>
      </c>
      <c r="O47" s="43"/>
      <c r="P47" s="35">
        <v>320</v>
      </c>
      <c r="Q47" s="35"/>
      <c r="R47" s="35">
        <f>'Salivary Nitrite'!R47/('Salivary NO2NO3 ratio'!P47-'Salivary Nitrite'!R47)</f>
        <v>0.22605363984674329</v>
      </c>
      <c r="S47" s="21"/>
      <c r="T47" s="35">
        <f t="shared" ref="T47:T57" si="7">AVERAGE(J47,N47,R47)</f>
        <v>0.1734168902952932</v>
      </c>
      <c r="U47" s="35"/>
      <c r="V47" s="35">
        <f t="shared" ref="V47:V57" si="8">AVERAGE(T47:U47)</f>
        <v>0.1734168902952932</v>
      </c>
      <c r="W47" s="21"/>
      <c r="X47" s="29"/>
    </row>
    <row r="48" spans="1:24" ht="15.5" x14ac:dyDescent="0.35">
      <c r="A48" s="17"/>
      <c r="B48" s="28">
        <v>3</v>
      </c>
      <c r="C48" s="17"/>
      <c r="D48" s="35">
        <v>768</v>
      </c>
      <c r="E48" s="35"/>
      <c r="F48" s="35">
        <f>'Salivary Nitrite'!F48/('Salivary NO2NO3 ratio'!D48-'Salivary Nitrite'!F48)</f>
        <v>0.10503597122302158</v>
      </c>
      <c r="G48" s="43"/>
      <c r="H48" s="35">
        <v>572</v>
      </c>
      <c r="I48" s="35"/>
      <c r="J48" s="35">
        <f>'Salivary Nitrite'!J48/('Salivary NO2NO3 ratio'!H48-'Salivary Nitrite'!J48)</f>
        <v>0.13043478260869565</v>
      </c>
      <c r="K48" s="43"/>
      <c r="L48" s="35">
        <v>384</v>
      </c>
      <c r="M48" s="35"/>
      <c r="N48" s="35">
        <f>'Salivary Nitrite'!N48/('Salivary NO2NO3 ratio'!L48-'Salivary Nitrite'!N48)</f>
        <v>0.119533527696793</v>
      </c>
      <c r="O48" s="43"/>
      <c r="P48" s="35">
        <v>392</v>
      </c>
      <c r="Q48" s="35"/>
      <c r="R48" s="35">
        <f>'Salivary Nitrite'!R48/('Salivary NO2NO3 ratio'!P48-'Salivary Nitrite'!R48)</f>
        <v>0.14285714285714285</v>
      </c>
      <c r="S48" s="21"/>
      <c r="T48" s="35">
        <f t="shared" si="7"/>
        <v>0.13094181772087718</v>
      </c>
      <c r="U48" s="35"/>
      <c r="V48" s="35">
        <f t="shared" si="8"/>
        <v>0.13094181772087718</v>
      </c>
      <c r="W48" s="21"/>
      <c r="X48" s="29"/>
    </row>
    <row r="49" spans="1:24" ht="15.5" x14ac:dyDescent="0.35">
      <c r="A49" s="17"/>
      <c r="B49" s="28">
        <v>4</v>
      </c>
      <c r="C49" s="17"/>
      <c r="D49" s="35">
        <v>942</v>
      </c>
      <c r="E49" s="35"/>
      <c r="F49" s="35">
        <f>'Salivary Nitrite'!F49/('Salivary NO2NO3 ratio'!D49-'Salivary Nitrite'!F49)</f>
        <v>2.2822299651567945</v>
      </c>
      <c r="G49" s="43"/>
      <c r="H49" s="35">
        <v>240</v>
      </c>
      <c r="I49" s="35"/>
      <c r="J49" s="35">
        <f>'Salivary Nitrite'!J49/('Salivary NO2NO3 ratio'!H49-'Salivary Nitrite'!J49)</f>
        <v>-35.285714285714285</v>
      </c>
      <c r="K49" s="43"/>
      <c r="L49" s="35">
        <v>136</v>
      </c>
      <c r="M49" s="35"/>
      <c r="N49" s="35">
        <f>'Salivary Nitrite'!N49/('Salivary NO2NO3 ratio'!L49-'Salivary Nitrite'!N49)</f>
        <v>-12.333333333333334</v>
      </c>
      <c r="O49" s="43"/>
      <c r="P49" s="35">
        <v>160</v>
      </c>
      <c r="Q49" s="35"/>
      <c r="R49" s="35">
        <f>'Salivary Nitrite'!R49/('Salivary NO2NO3 ratio'!P49-'Salivary Nitrite'!R49)</f>
        <v>15</v>
      </c>
      <c r="S49" s="21"/>
      <c r="T49" s="35">
        <f t="shared" si="7"/>
        <v>-10.873015873015873</v>
      </c>
      <c r="U49" s="35"/>
      <c r="V49" s="35">
        <f t="shared" si="8"/>
        <v>-10.873015873015873</v>
      </c>
      <c r="W49" s="21"/>
      <c r="X49" s="29"/>
    </row>
    <row r="50" spans="1:24" ht="15.5" x14ac:dyDescent="0.35">
      <c r="A50" s="17"/>
      <c r="B50" s="28">
        <v>5</v>
      </c>
      <c r="C50" s="17"/>
      <c r="D50" s="35">
        <v>734</v>
      </c>
      <c r="E50" s="35"/>
      <c r="F50" s="35">
        <f>'Salivary Nitrite'!F50/('Salivary NO2NO3 ratio'!D50-'Salivary Nitrite'!F50)</f>
        <v>0.67579908675799083</v>
      </c>
      <c r="G50" s="43"/>
      <c r="H50" s="35">
        <v>536</v>
      </c>
      <c r="I50" s="35"/>
      <c r="J50" s="35">
        <f>'Salivary Nitrite'!J50/('Salivary NO2NO3 ratio'!H50-'Salivary Nitrite'!J50)</f>
        <v>0.20179372197309417</v>
      </c>
      <c r="K50" s="43"/>
      <c r="L50" s="35">
        <v>274</v>
      </c>
      <c r="M50" s="35"/>
      <c r="N50" s="35">
        <f>'Salivary Nitrite'!N50/('Salivary NO2NO3 ratio'!L50-'Salivary Nitrite'!N50)</f>
        <v>0.45744680851063829</v>
      </c>
      <c r="O50" s="43"/>
      <c r="P50" s="35">
        <v>496</v>
      </c>
      <c r="Q50" s="35"/>
      <c r="R50" s="35">
        <f>'Salivary Nitrite'!R50/('Salivary NO2NO3 ratio'!P50-'Salivary Nitrite'!R50)</f>
        <v>0.28165374677002586</v>
      </c>
      <c r="S50" s="21"/>
      <c r="T50" s="35">
        <f t="shared" si="7"/>
        <v>0.31363142575125275</v>
      </c>
      <c r="U50" s="35"/>
      <c r="V50" s="35">
        <f t="shared" si="8"/>
        <v>0.31363142575125275</v>
      </c>
      <c r="W50" s="21"/>
      <c r="X50" s="29"/>
    </row>
    <row r="51" spans="1:24" ht="15.5" x14ac:dyDescent="0.35">
      <c r="A51" s="17"/>
      <c r="B51" s="28">
        <v>7</v>
      </c>
      <c r="C51" s="17"/>
      <c r="D51" s="35">
        <v>334.99999999999994</v>
      </c>
      <c r="E51" s="35"/>
      <c r="F51" s="35">
        <f>'Salivary Nitrite'!F51/('Salivary NO2NO3 ratio'!D51-'Salivary Nitrite'!F51)</f>
        <v>0.73575129533678774</v>
      </c>
      <c r="G51" s="43"/>
      <c r="H51" s="35">
        <v>313.5</v>
      </c>
      <c r="I51" s="35"/>
      <c r="J51" s="35">
        <f>'Salivary Nitrite'!J51/('Salivary NO2NO3 ratio'!H51-'Salivary Nitrite'!J51)</f>
        <v>0.66312997347480107</v>
      </c>
      <c r="K51" s="43"/>
      <c r="L51" s="35">
        <v>180.50000000000003</v>
      </c>
      <c r="M51" s="35"/>
      <c r="N51" s="35">
        <f>'Salivary Nitrite'!N51/('Salivary NO2NO3 ratio'!L51-'Salivary Nitrite'!N51)</f>
        <v>0.85128205128205103</v>
      </c>
      <c r="O51" s="43"/>
      <c r="P51" s="35">
        <v>176.5</v>
      </c>
      <c r="Q51" s="35"/>
      <c r="R51" s="35">
        <f>'Salivary Nitrite'!R51/('Salivary NO2NO3 ratio'!P51-'Salivary Nitrite'!R51)</f>
        <v>0.84816753926701571</v>
      </c>
      <c r="S51" s="21"/>
      <c r="T51" s="35">
        <f t="shared" si="7"/>
        <v>0.78752652134128931</v>
      </c>
      <c r="U51" s="35"/>
      <c r="V51" s="35">
        <f t="shared" si="8"/>
        <v>0.78752652134128931</v>
      </c>
      <c r="W51" s="21"/>
      <c r="X51" s="29"/>
    </row>
    <row r="52" spans="1:24" ht="15.5" x14ac:dyDescent="0.35">
      <c r="A52" s="17"/>
      <c r="B52" s="28">
        <v>8</v>
      </c>
      <c r="C52" s="17"/>
      <c r="D52" s="35">
        <v>331</v>
      </c>
      <c r="E52" s="35"/>
      <c r="F52" s="35">
        <f>'Salivary Nitrite'!F52/('Salivary NO2NO3 ratio'!D52-'Salivary Nitrite'!F52)</f>
        <v>12.24</v>
      </c>
      <c r="G52" s="43"/>
      <c r="H52" s="35">
        <v>177.5</v>
      </c>
      <c r="I52" s="35"/>
      <c r="J52" s="35">
        <f>'Salivary Nitrite'!J52/('Salivary NO2NO3 ratio'!H52-'Salivary Nitrite'!J52)</f>
        <v>-2.0471976401179943</v>
      </c>
      <c r="K52" s="43"/>
      <c r="L52" s="35">
        <v>171.5</v>
      </c>
      <c r="M52" s="35"/>
      <c r="N52" s="35">
        <f>'Salivary Nitrite'!N52/('Salivary NO2NO3 ratio'!L52-'Salivary Nitrite'!N52)</f>
        <v>-2.8743169398907105</v>
      </c>
      <c r="O52" s="43"/>
      <c r="P52" s="35">
        <v>138</v>
      </c>
      <c r="Q52" s="35"/>
      <c r="R52" s="35">
        <f>'Salivary Nitrite'!R52/('Salivary NO2NO3 ratio'!P52-'Salivary Nitrite'!R52)</f>
        <v>6.666666666666667</v>
      </c>
      <c r="S52" s="21"/>
      <c r="T52" s="35">
        <f t="shared" si="7"/>
        <v>0.58171736221932091</v>
      </c>
      <c r="U52" s="35"/>
      <c r="V52" s="35">
        <f t="shared" si="8"/>
        <v>0.58171736221932091</v>
      </c>
      <c r="W52" s="21"/>
      <c r="X52" s="29"/>
    </row>
    <row r="53" spans="1:24" ht="15.5" x14ac:dyDescent="0.35">
      <c r="A53" s="17"/>
      <c r="B53" s="28">
        <v>9</v>
      </c>
      <c r="C53" s="17"/>
      <c r="D53" s="35">
        <v>515.5</v>
      </c>
      <c r="E53" s="35"/>
      <c r="F53" s="35">
        <f>'Salivary Nitrite'!F53/('Salivary NO2NO3 ratio'!D53-'Salivary Nitrite'!F53)</f>
        <v>0.73861720067453629</v>
      </c>
      <c r="G53" s="43"/>
      <c r="H53" s="35">
        <v>244</v>
      </c>
      <c r="I53" s="35"/>
      <c r="J53" s="35">
        <f>'Salivary Nitrite'!J53/('Salivary NO2NO3 ratio'!H53-'Salivary Nitrite'!J53)</f>
        <v>1.2592592592592593</v>
      </c>
      <c r="K53" s="43"/>
      <c r="L53" s="35">
        <v>255.5</v>
      </c>
      <c r="M53" s="35"/>
      <c r="N53" s="35">
        <f>'Salivary Nitrite'!N53/('Salivary NO2NO3 ratio'!L53-'Salivary Nitrite'!N53)</f>
        <v>2.5241379310344829</v>
      </c>
      <c r="O53" s="43"/>
      <c r="P53" s="35">
        <v>244.5</v>
      </c>
      <c r="Q53" s="35"/>
      <c r="R53" s="35">
        <f>'Salivary Nitrite'!R53/('Salivary NO2NO3 ratio'!P53-'Salivary Nitrite'!R53)</f>
        <v>1.2744186046511627</v>
      </c>
      <c r="S53" s="21"/>
      <c r="T53" s="35">
        <f t="shared" si="7"/>
        <v>1.6859385983149684</v>
      </c>
      <c r="U53" s="35"/>
      <c r="V53" s="35">
        <f t="shared" si="8"/>
        <v>1.6859385983149684</v>
      </c>
      <c r="W53" s="21"/>
      <c r="X53" s="29"/>
    </row>
    <row r="54" spans="1:24" ht="15.5" x14ac:dyDescent="0.35">
      <c r="A54" s="17"/>
      <c r="B54" s="28">
        <v>11</v>
      </c>
      <c r="C54" s="17"/>
      <c r="D54" s="35">
        <v>304.5</v>
      </c>
      <c r="E54" s="35"/>
      <c r="F54" s="35">
        <f>'Salivary Nitrite'!F54/('Salivary NO2NO3 ratio'!D54-'Salivary Nitrite'!F54)</f>
        <v>-14.533333333333333</v>
      </c>
      <c r="G54" s="43"/>
      <c r="H54" s="35">
        <v>249</v>
      </c>
      <c r="I54" s="35"/>
      <c r="J54" s="35">
        <f>'Salivary Nitrite'!J54/('Salivary NO2NO3 ratio'!H54-'Salivary Nitrite'!J54)</f>
        <v>2.1518987341772151</v>
      </c>
      <c r="K54" s="43"/>
      <c r="L54" s="35">
        <v>135.5</v>
      </c>
      <c r="M54" s="35"/>
      <c r="N54" s="35">
        <f>'Salivary Nitrite'!N54/('Salivary NO2NO3 ratio'!L54-'Salivary Nitrite'!N54)</f>
        <v>-1.7548746518105849</v>
      </c>
      <c r="O54" s="43"/>
      <c r="P54" s="35">
        <v>107.00000000000004</v>
      </c>
      <c r="Q54" s="35"/>
      <c r="R54" s="35">
        <f>'Salivary Nitrite'!R54/('Salivary NO2NO3 ratio'!P54-'Salivary Nitrite'!R54)</f>
        <v>-1.899159663865547</v>
      </c>
      <c r="S54" s="21"/>
      <c r="T54" s="35">
        <f t="shared" si="7"/>
        <v>-0.50071186049963889</v>
      </c>
      <c r="U54" s="35"/>
      <c r="V54" s="35">
        <f t="shared" si="8"/>
        <v>-0.50071186049963889</v>
      </c>
      <c r="W54" s="21"/>
      <c r="X54" s="29"/>
    </row>
    <row r="55" spans="1:24" ht="15.5" x14ac:dyDescent="0.35">
      <c r="A55" s="17"/>
      <c r="B55" s="28">
        <v>12</v>
      </c>
      <c r="C55" s="17"/>
      <c r="D55" s="35">
        <v>431.5</v>
      </c>
      <c r="E55" s="35"/>
      <c r="F55" s="35">
        <f>'Salivary Nitrite'!F55/('Salivary NO2NO3 ratio'!D55-'Salivary Nitrite'!F55)</f>
        <v>0.46519524617996605</v>
      </c>
      <c r="G55" s="43"/>
      <c r="H55" s="35">
        <v>380.5</v>
      </c>
      <c r="I55" s="35"/>
      <c r="J55" s="35">
        <f>'Salivary Nitrite'!J55/('Salivary NO2NO3 ratio'!H55-'Salivary Nitrite'!J55)</f>
        <v>0.47766990291262135</v>
      </c>
      <c r="K55" s="43"/>
      <c r="L55" s="35">
        <v>284</v>
      </c>
      <c r="M55" s="35"/>
      <c r="N55" s="35">
        <f>'Salivary Nitrite'!N55/('Salivary NO2NO3 ratio'!L55-'Salivary Nitrite'!N55)</f>
        <v>0.51063829787234039</v>
      </c>
      <c r="O55" s="43"/>
      <c r="P55" s="35">
        <v>318.5</v>
      </c>
      <c r="Q55" s="35"/>
      <c r="R55" s="35">
        <f>'Salivary Nitrite'!R55/('Salivary NO2NO3 ratio'!P55-'Salivary Nitrite'!R55)</f>
        <v>0.45102505694760819</v>
      </c>
      <c r="S55" s="21"/>
      <c r="T55" s="35">
        <f t="shared" si="7"/>
        <v>0.47977775257752331</v>
      </c>
      <c r="U55" s="35"/>
      <c r="V55" s="35">
        <f t="shared" si="8"/>
        <v>0.47977775257752331</v>
      </c>
      <c r="W55" s="21"/>
      <c r="X55" s="29"/>
    </row>
    <row r="56" spans="1:24" ht="15.5" x14ac:dyDescent="0.35">
      <c r="A56" s="17"/>
      <c r="B56" s="28">
        <v>13</v>
      </c>
      <c r="C56" s="17"/>
      <c r="D56" s="35">
        <v>86.5</v>
      </c>
      <c r="E56" s="35"/>
      <c r="F56" s="35">
        <f>'Salivary Nitrite'!F56/('Salivary NO2NO3 ratio'!D56-'Salivary Nitrite'!F56)</f>
        <v>-1.0770601336302896</v>
      </c>
      <c r="G56" s="43"/>
      <c r="H56" s="35">
        <v>105.5</v>
      </c>
      <c r="I56" s="35"/>
      <c r="J56" s="35">
        <f>'Salivary Nitrite'!J56/('Salivary NO2NO3 ratio'!H56-'Salivary Nitrite'!J56)</f>
        <v>-1.2794701986754966</v>
      </c>
      <c r="K56" s="43"/>
      <c r="L56" s="35">
        <v>226.5</v>
      </c>
      <c r="M56" s="35"/>
      <c r="N56" s="35">
        <f>'Salivary Nitrite'!N56/('Salivary NO2NO3 ratio'!L56-'Salivary Nitrite'!N56)</f>
        <v>13.612903225806452</v>
      </c>
      <c r="O56" s="43"/>
      <c r="P56" s="35">
        <v>100.99999999999997</v>
      </c>
      <c r="Q56" s="35"/>
      <c r="R56" s="35">
        <f>'Salivary Nitrite'!R56/('Salivary NO2NO3 ratio'!P56-'Salivary Nitrite'!R56)</f>
        <v>-1.5519125683060107</v>
      </c>
      <c r="S56" s="21"/>
      <c r="T56" s="35">
        <f t="shared" si="7"/>
        <v>3.5938401529416484</v>
      </c>
      <c r="U56" s="35"/>
      <c r="V56" s="35">
        <f t="shared" si="8"/>
        <v>3.5938401529416484</v>
      </c>
      <c r="W56" s="21"/>
      <c r="X56" s="29"/>
    </row>
    <row r="57" spans="1:24" ht="15.5" x14ac:dyDescent="0.35">
      <c r="A57" s="17"/>
      <c r="B57" s="28">
        <v>14</v>
      </c>
      <c r="C57" s="17"/>
      <c r="D57" s="35">
        <v>379.49999999999989</v>
      </c>
      <c r="E57" s="35"/>
      <c r="F57" s="35">
        <f>'Salivary Nitrite'!F57/('Salivary NO2NO3 ratio'!D57-'Salivary Nitrite'!F57)</f>
        <v>-1.5145762711864403</v>
      </c>
      <c r="G57" s="43"/>
      <c r="H57" s="35">
        <v>279</v>
      </c>
      <c r="I57" s="35"/>
      <c r="J57" s="35">
        <f>'Salivary Nitrite'!J57/('Salivary NO2NO3 ratio'!H57-'Salivary Nitrite'!J57)</f>
        <v>-1.6821515892420538</v>
      </c>
      <c r="K57" s="43"/>
      <c r="L57" s="35">
        <v>389</v>
      </c>
      <c r="M57" s="35"/>
      <c r="N57" s="35">
        <f>'Salivary Nitrite'!N57/('Salivary NO2NO3 ratio'!L57-'Salivary Nitrite'!N57)</f>
        <v>-1.3031956352299299</v>
      </c>
      <c r="O57" s="43"/>
      <c r="P57" s="35">
        <v>302</v>
      </c>
      <c r="Q57" s="35"/>
      <c r="R57" s="35">
        <f>'Salivary Nitrite'!R57/('Salivary NO2NO3 ratio'!P57-'Salivary Nitrite'!R57)</f>
        <v>-1.2550675675675675</v>
      </c>
      <c r="S57" s="21"/>
      <c r="T57" s="35">
        <f t="shared" si="7"/>
        <v>-1.4134715973465173</v>
      </c>
      <c r="U57" s="35"/>
      <c r="V57" s="35">
        <f t="shared" si="8"/>
        <v>-1.4134715973465173</v>
      </c>
      <c r="W57" s="21"/>
      <c r="X57" s="29"/>
    </row>
    <row r="58" spans="1:24" ht="15.5" x14ac:dyDescent="0.35">
      <c r="A58" s="17"/>
      <c r="B58" s="17"/>
      <c r="C58" s="17"/>
      <c r="D58" s="25"/>
      <c r="E58" s="25"/>
      <c r="F58" s="25"/>
      <c r="G58" s="43"/>
      <c r="H58" s="25"/>
      <c r="I58" s="25"/>
      <c r="J58" s="25"/>
      <c r="K58" s="43"/>
      <c r="L58" s="25"/>
      <c r="M58" s="25"/>
      <c r="N58" s="25"/>
      <c r="O58" s="43"/>
      <c r="P58" s="25"/>
      <c r="Q58" s="25"/>
      <c r="R58" s="25"/>
      <c r="S58" s="21"/>
      <c r="T58" s="25"/>
      <c r="U58" s="25"/>
      <c r="V58" s="25"/>
      <c r="W58" s="21"/>
    </row>
    <row r="59" spans="1:24" ht="15.5" x14ac:dyDescent="0.35">
      <c r="A59" s="17"/>
      <c r="B59" s="22"/>
      <c r="C59" s="18" t="e">
        <f>AVERAGE(C46:C50)</f>
        <v>#DIV/0!</v>
      </c>
      <c r="D59" s="27">
        <f>AVERAGE(D46:D57)</f>
        <v>502.29166666666669</v>
      </c>
      <c r="E59" s="27" t="e">
        <f t="shared" ref="E59" si="9">AVERAGE(E46:E57)</f>
        <v>#DIV/0!</v>
      </c>
      <c r="F59" s="27">
        <f>AVERAGE(F46:F57)</f>
        <v>7.015830596520474E-2</v>
      </c>
      <c r="G59" s="43"/>
      <c r="H59" s="27">
        <f>AVERAGE(H46:H50)</f>
        <v>360.8</v>
      </c>
      <c r="I59" s="27" t="e">
        <f>AVERAGE(I46:I50)</f>
        <v>#DIV/0!</v>
      </c>
      <c r="J59" s="27">
        <f>AVERAGE(J46:J57)</f>
        <v>-2.866649105830211</v>
      </c>
      <c r="K59" s="43"/>
      <c r="L59" s="27">
        <f>AVERAGE(L46:L50)</f>
        <v>240</v>
      </c>
      <c r="M59" s="27" t="e">
        <f>AVERAGE(M46:M50)</f>
        <v>#DIV/0!</v>
      </c>
      <c r="N59" s="27">
        <f>AVERAGE(N46:N57)</f>
        <v>0.11135109873101724</v>
      </c>
      <c r="O59" s="43"/>
      <c r="P59" s="27">
        <f>AVERAGE(P46:P50)</f>
        <v>282.39999999999998</v>
      </c>
      <c r="Q59" s="27" t="e">
        <f>AVERAGE(Q46:Q50)</f>
        <v>#DIV/0!</v>
      </c>
      <c r="R59" s="27">
        <f>AVERAGE(R46:R57)</f>
        <v>1.7050054096756515</v>
      </c>
      <c r="S59" s="21"/>
      <c r="T59" s="27">
        <f>AVERAGE(T46:T50)</f>
        <v>-1.8831574638485535</v>
      </c>
      <c r="U59" s="27" t="e">
        <f>AVERAGE(U46:U50)</f>
        <v>#DIV/0!</v>
      </c>
      <c r="V59" s="27">
        <f>AVERAGE(V46:V57)</f>
        <v>-0.35009753247451436</v>
      </c>
      <c r="W59" s="21"/>
    </row>
    <row r="60" spans="1:24" ht="15.5" x14ac:dyDescent="0.35">
      <c r="A60" s="18"/>
      <c r="B60" s="23"/>
      <c r="C60" s="18" t="e">
        <f>STDEV(C46:C50)</f>
        <v>#DIV/0!</v>
      </c>
      <c r="D60" s="27">
        <f>STDEV(D46:D57)</f>
        <v>241.68390873706142</v>
      </c>
      <c r="E60" s="27" t="e">
        <f t="shared" ref="E60:V60" si="10">STDEV(E46:E57)</f>
        <v>#DIV/0!</v>
      </c>
      <c r="F60" s="27">
        <f t="shared" si="10"/>
        <v>5.8129328686176294</v>
      </c>
      <c r="G60" s="27" t="e">
        <f t="shared" si="10"/>
        <v>#DIV/0!</v>
      </c>
      <c r="H60" s="27">
        <f t="shared" si="10"/>
        <v>138.73877240950699</v>
      </c>
      <c r="I60" s="27" t="e">
        <f t="shared" si="10"/>
        <v>#DIV/0!</v>
      </c>
      <c r="J60" s="27">
        <f t="shared" si="10"/>
        <v>10.281776609774051</v>
      </c>
      <c r="K60" s="27" t="e">
        <f t="shared" si="10"/>
        <v>#DIV/0!</v>
      </c>
      <c r="L60" s="27">
        <f t="shared" si="10"/>
        <v>92.191038067699395</v>
      </c>
      <c r="M60" s="27" t="e">
        <f t="shared" si="10"/>
        <v>#DIV/0!</v>
      </c>
      <c r="N60" s="27">
        <f t="shared" si="10"/>
        <v>5.7189514485043862</v>
      </c>
      <c r="O60" s="27" t="e">
        <f t="shared" si="10"/>
        <v>#DIV/0!</v>
      </c>
      <c r="P60" s="27">
        <f t="shared" si="10"/>
        <v>135.10559142142611</v>
      </c>
      <c r="Q60" s="27" t="e">
        <f t="shared" si="10"/>
        <v>#DIV/0!</v>
      </c>
      <c r="R60" s="27">
        <f t="shared" si="10"/>
        <v>4.71866674096756</v>
      </c>
      <c r="S60" s="27" t="e">
        <f t="shared" si="10"/>
        <v>#DIV/0!</v>
      </c>
      <c r="T60" s="27">
        <f t="shared" si="10"/>
        <v>3.5264845989293412</v>
      </c>
      <c r="U60" s="27" t="e">
        <f t="shared" si="10"/>
        <v>#DIV/0!</v>
      </c>
      <c r="V60" s="27">
        <f t="shared" si="10"/>
        <v>3.5264845989293412</v>
      </c>
      <c r="W60" s="21"/>
    </row>
    <row r="61" spans="1:24" ht="15.5" x14ac:dyDescent="0.35">
      <c r="A61" s="17"/>
      <c r="B61" s="17"/>
      <c r="C61" s="17"/>
      <c r="D61" s="18"/>
      <c r="E61" s="18"/>
      <c r="F61" s="18"/>
      <c r="G61" s="43"/>
      <c r="H61" s="18"/>
      <c r="I61" s="18"/>
      <c r="J61" s="18"/>
      <c r="K61" s="43"/>
      <c r="L61" s="18"/>
      <c r="M61" s="18"/>
      <c r="N61" s="18"/>
      <c r="O61" s="43"/>
      <c r="P61" s="18"/>
      <c r="Q61" s="18"/>
      <c r="R61" s="18"/>
      <c r="S61" s="21"/>
      <c r="T61" s="18"/>
      <c r="U61" s="18"/>
      <c r="V61" s="18"/>
      <c r="W61" s="21"/>
    </row>
    <row r="62" spans="1:24" ht="15.5" x14ac:dyDescent="0.35">
      <c r="A62" s="17"/>
      <c r="B62" s="19"/>
      <c r="C62" s="17"/>
      <c r="D62" s="118" t="s">
        <v>22</v>
      </c>
      <c r="E62" s="118"/>
      <c r="F62" s="118"/>
      <c r="G62" s="43"/>
      <c r="H62" s="118" t="s">
        <v>22</v>
      </c>
      <c r="I62" s="118"/>
      <c r="J62" s="118"/>
      <c r="K62" s="43"/>
      <c r="L62" s="118" t="s">
        <v>22</v>
      </c>
      <c r="M62" s="118"/>
      <c r="N62" s="118"/>
      <c r="O62" s="43"/>
      <c r="P62" s="118" t="s">
        <v>22</v>
      </c>
      <c r="Q62" s="118"/>
      <c r="R62" s="118"/>
      <c r="S62" s="21"/>
      <c r="T62" s="118" t="s">
        <v>22</v>
      </c>
      <c r="U62" s="118"/>
      <c r="V62" s="118"/>
      <c r="W62" s="21"/>
    </row>
    <row r="63" spans="1:24" ht="15.5" x14ac:dyDescent="0.35">
      <c r="A63" s="17"/>
      <c r="B63" s="20"/>
      <c r="C63" s="17"/>
      <c r="D63" s="118" t="s">
        <v>15</v>
      </c>
      <c r="E63" s="118"/>
      <c r="F63" s="118"/>
      <c r="G63" s="43"/>
      <c r="H63" s="118" t="s">
        <v>16</v>
      </c>
      <c r="I63" s="118"/>
      <c r="J63" s="118"/>
      <c r="K63" s="43"/>
      <c r="L63" s="118" t="s">
        <v>17</v>
      </c>
      <c r="M63" s="118"/>
      <c r="N63" s="118"/>
      <c r="O63" s="43"/>
      <c r="P63" s="118" t="s">
        <v>18</v>
      </c>
      <c r="Q63" s="118"/>
      <c r="R63" s="118"/>
      <c r="S63" s="21"/>
      <c r="T63" s="118" t="s">
        <v>43</v>
      </c>
      <c r="U63" s="118"/>
      <c r="V63" s="118"/>
      <c r="W63" s="21"/>
    </row>
    <row r="64" spans="1:24" ht="15.5" x14ac:dyDescent="0.35">
      <c r="A64" s="17"/>
      <c r="B64" s="17"/>
      <c r="C64" s="17"/>
      <c r="D64" s="35" t="s">
        <v>62</v>
      </c>
      <c r="E64" s="35"/>
      <c r="F64" s="40" t="s">
        <v>19</v>
      </c>
      <c r="G64" s="21"/>
      <c r="H64" s="35" t="s">
        <v>62</v>
      </c>
      <c r="I64" s="35"/>
      <c r="J64" s="40" t="s">
        <v>19</v>
      </c>
      <c r="K64" s="21"/>
      <c r="L64" s="35" t="s">
        <v>62</v>
      </c>
      <c r="M64" s="35"/>
      <c r="N64" s="40" t="s">
        <v>19</v>
      </c>
      <c r="O64" s="21"/>
      <c r="P64" s="35" t="s">
        <v>62</v>
      </c>
      <c r="Q64" s="35"/>
      <c r="R64" s="40" t="s">
        <v>19</v>
      </c>
      <c r="S64" s="21"/>
      <c r="T64" s="35" t="s">
        <v>62</v>
      </c>
      <c r="U64" s="35"/>
      <c r="V64" s="40" t="s">
        <v>19</v>
      </c>
      <c r="W64" s="21"/>
    </row>
    <row r="65" spans="1:24" ht="15.5" x14ac:dyDescent="0.35">
      <c r="A65" s="17"/>
      <c r="B65" s="17"/>
      <c r="C65" s="17"/>
      <c r="D65" s="18"/>
      <c r="E65" s="18"/>
      <c r="F65" s="18"/>
      <c r="G65" s="43"/>
      <c r="H65" s="18"/>
      <c r="I65" s="18"/>
      <c r="J65" s="18"/>
      <c r="K65" s="43"/>
      <c r="L65" s="18"/>
      <c r="M65" s="18"/>
      <c r="N65" s="18"/>
      <c r="O65" s="43"/>
      <c r="P65" s="18"/>
      <c r="Q65" s="18"/>
      <c r="R65" s="18"/>
      <c r="S65" s="21"/>
      <c r="T65" s="18"/>
      <c r="U65" s="18"/>
      <c r="V65" s="18"/>
      <c r="W65" s="21"/>
    </row>
    <row r="66" spans="1:24" ht="15.5" x14ac:dyDescent="0.35">
      <c r="A66" s="17"/>
      <c r="B66" s="28">
        <v>1</v>
      </c>
      <c r="C66" s="17"/>
      <c r="D66" s="35">
        <v>100</v>
      </c>
      <c r="E66" s="35"/>
      <c r="F66" s="35">
        <f>'Salivary Nitrite'!F66/('Salivary NO2NO3 ratio'!D66-'Salivary Nitrite'!F66)</f>
        <v>2.0303030303030303</v>
      </c>
      <c r="G66" s="43"/>
      <c r="H66" s="35">
        <v>9783</v>
      </c>
      <c r="I66" s="35"/>
      <c r="J66" s="35">
        <f>'Salivary Nitrite'!J66/('Salivary NO2NO3 ratio'!H66-'Salivary Nitrite'!J66)</f>
        <v>0.68905386740331487</v>
      </c>
      <c r="K66" s="43"/>
      <c r="L66" s="35">
        <v>11125</v>
      </c>
      <c r="M66" s="35"/>
      <c r="N66" s="35">
        <f>'Salivary Nitrite'!N66/('Salivary NO2NO3 ratio'!L66-'Salivary Nitrite'!N66)</f>
        <v>0.49529569892473119</v>
      </c>
      <c r="O66" s="43"/>
      <c r="P66" s="35">
        <v>10048</v>
      </c>
      <c r="Q66" s="35"/>
      <c r="R66" s="35">
        <f>'Salivary Nitrite'!R66/('Salivary NO2NO3 ratio'!P66-'Salivary Nitrite'!R66)</f>
        <v>0.65344742471614281</v>
      </c>
      <c r="S66" s="21"/>
      <c r="T66" s="35">
        <f>AVERAGE(J66,N66,R66)</f>
        <v>0.61259899701472964</v>
      </c>
      <c r="U66" s="35"/>
      <c r="V66" s="35">
        <f>AVERAGE(T66:U66)</f>
        <v>0.61259899701472964</v>
      </c>
      <c r="W66" s="21"/>
      <c r="X66" s="29"/>
    </row>
    <row r="67" spans="1:24" ht="15.5" x14ac:dyDescent="0.35">
      <c r="A67" s="17"/>
      <c r="B67" s="28">
        <v>2</v>
      </c>
      <c r="C67" s="17"/>
      <c r="D67" s="35">
        <v>746</v>
      </c>
      <c r="E67" s="35"/>
      <c r="F67" s="35">
        <f>'Salivary Nitrite'!F67/('Salivary NO2NO3 ratio'!D67-'Salivary Nitrite'!F67)</f>
        <v>0.29965156794425085</v>
      </c>
      <c r="G67" s="43"/>
      <c r="H67" s="35">
        <v>8248</v>
      </c>
      <c r="I67" s="35"/>
      <c r="J67" s="35">
        <f>'Salivary Nitrite'!J67/('Salivary NO2NO3 ratio'!H67-'Salivary Nitrite'!J67)</f>
        <v>0.17862246356101744</v>
      </c>
      <c r="K67" s="43"/>
      <c r="L67" s="35">
        <v>9713</v>
      </c>
      <c r="M67" s="35"/>
      <c r="N67" s="35">
        <f>'Salivary Nitrite'!N67/('Salivary NO2NO3 ratio'!L67-'Salivary Nitrite'!N67)</f>
        <v>0.19662436860909202</v>
      </c>
      <c r="O67" s="43"/>
      <c r="P67" s="35">
        <v>15323</v>
      </c>
      <c r="Q67" s="35"/>
      <c r="R67" s="35">
        <f>'Salivary Nitrite'!R67/('Salivary NO2NO3 ratio'!P67-'Salivary Nitrite'!R67)</f>
        <v>8.9674299530649981E-2</v>
      </c>
      <c r="S67" s="21"/>
      <c r="T67" s="35">
        <f t="shared" ref="T67:T77" si="11">AVERAGE(J67,N67,R67)</f>
        <v>0.1549737105669198</v>
      </c>
      <c r="U67" s="35"/>
      <c r="V67" s="35">
        <f t="shared" ref="V67:V77" si="12">AVERAGE(T67:U67)</f>
        <v>0.1549737105669198</v>
      </c>
      <c r="W67" s="21"/>
      <c r="X67" s="29"/>
    </row>
    <row r="68" spans="1:24" ht="15.5" x14ac:dyDescent="0.35">
      <c r="A68" s="17"/>
      <c r="B68" s="28">
        <v>3</v>
      </c>
      <c r="C68" s="17"/>
      <c r="D68" s="35">
        <v>522</v>
      </c>
      <c r="E68" s="35"/>
      <c r="F68" s="35">
        <f>'Salivary Nitrite'!F68/('Salivary NO2NO3 ratio'!D68-'Salivary Nitrite'!F68)</f>
        <v>0.12017167381974249</v>
      </c>
      <c r="G68" s="43"/>
      <c r="H68" s="35">
        <v>13070</v>
      </c>
      <c r="I68" s="35"/>
      <c r="J68" s="35">
        <f>'Salivary Nitrite'!J68/('Salivary NO2NO3 ratio'!H68-'Salivary Nitrite'!J68)</f>
        <v>7.2454254533519322E-2</v>
      </c>
      <c r="K68" s="43"/>
      <c r="L68" s="35">
        <v>13205</v>
      </c>
      <c r="M68" s="35"/>
      <c r="N68" s="35">
        <f>'Salivary Nitrite'!N68/('Salivary NO2NO3 ratio'!L68-'Salivary Nitrite'!N68)</f>
        <v>9.1502727723590679E-2</v>
      </c>
      <c r="O68" s="43"/>
      <c r="P68" s="35">
        <v>11565</v>
      </c>
      <c r="Q68" s="35"/>
      <c r="R68" s="35">
        <f>'Salivary Nitrite'!R68/('Salivary NO2NO3 ratio'!P68-'Salivary Nitrite'!R68)</f>
        <v>0.15097531847133758</v>
      </c>
      <c r="S68" s="21"/>
      <c r="T68" s="35">
        <f t="shared" si="11"/>
        <v>0.10497743357614919</v>
      </c>
      <c r="U68" s="35"/>
      <c r="V68" s="35">
        <f t="shared" si="12"/>
        <v>0.10497743357614919</v>
      </c>
      <c r="W68" s="21"/>
      <c r="X68" s="29"/>
    </row>
    <row r="69" spans="1:24" ht="15.5" x14ac:dyDescent="0.35">
      <c r="A69" s="17"/>
      <c r="B69" s="28">
        <v>4</v>
      </c>
      <c r="C69" s="17"/>
      <c r="D69" s="35">
        <v>1470</v>
      </c>
      <c r="E69" s="35"/>
      <c r="F69" s="35">
        <f>'Salivary Nitrite'!F69/('Salivary NO2NO3 ratio'!D69-'Salivary Nitrite'!F69)</f>
        <v>0.18072289156626506</v>
      </c>
      <c r="G69" s="43"/>
      <c r="H69" s="35">
        <v>17950</v>
      </c>
      <c r="I69" s="35"/>
      <c r="J69" s="35">
        <f>'Salivary Nitrite'!J69/('Salivary NO2NO3 ratio'!H69-'Salivary Nitrite'!J69)</f>
        <v>9.1782738276260573E-2</v>
      </c>
      <c r="K69" s="43"/>
      <c r="L69" s="35">
        <v>15905</v>
      </c>
      <c r="M69" s="35"/>
      <c r="N69" s="35">
        <f>'Salivary Nitrite'!N69/('Salivary NO2NO3 ratio'!L69-'Salivary Nitrite'!N69)</f>
        <v>8.1531347749218011E-2</v>
      </c>
      <c r="O69" s="43"/>
      <c r="P69" s="35">
        <v>13050</v>
      </c>
      <c r="Q69" s="35"/>
      <c r="R69" s="35">
        <f>'Salivary Nitrite'!R69/('Salivary NO2NO3 ratio'!P69-'Salivary Nitrite'!R69)</f>
        <v>0.19647932520399744</v>
      </c>
      <c r="S69" s="21"/>
      <c r="T69" s="35">
        <f t="shared" si="11"/>
        <v>0.12326447040982536</v>
      </c>
      <c r="U69" s="35"/>
      <c r="V69" s="35">
        <f t="shared" si="12"/>
        <v>0.12326447040982536</v>
      </c>
      <c r="W69" s="21"/>
      <c r="X69" s="29"/>
    </row>
    <row r="70" spans="1:24" ht="15.5" x14ac:dyDescent="0.35">
      <c r="A70" s="17"/>
      <c r="B70" s="28">
        <v>5</v>
      </c>
      <c r="C70" s="17"/>
      <c r="D70" s="35">
        <v>1338</v>
      </c>
      <c r="E70" s="35"/>
      <c r="F70" s="35">
        <f>'Salivary Nitrite'!F70/('Salivary NO2NO3 ratio'!D70-'Salivary Nitrite'!F70)</f>
        <v>0.36670071501532175</v>
      </c>
      <c r="G70" s="43"/>
      <c r="H70" s="35">
        <v>12385</v>
      </c>
      <c r="I70" s="35"/>
      <c r="J70" s="35">
        <f>'Salivary Nitrite'!J70/('Salivary NO2NO3 ratio'!H70-'Salivary Nitrite'!J70)</f>
        <v>0.17371114480667171</v>
      </c>
      <c r="K70" s="43"/>
      <c r="L70" s="35">
        <v>16295</v>
      </c>
      <c r="M70" s="35"/>
      <c r="N70" s="35">
        <f>'Salivary Nitrite'!N70/('Salivary NO2NO3 ratio'!L70-'Salivary Nitrite'!N70)</f>
        <v>9.22313828004558E-2</v>
      </c>
      <c r="O70" s="43"/>
      <c r="P70" s="35">
        <v>16020</v>
      </c>
      <c r="Q70" s="35"/>
      <c r="R70" s="35">
        <f>'Salivary Nitrite'!R70/('Salivary NO2NO3 ratio'!P70-'Salivary Nitrite'!R70)</f>
        <v>0.12476304149406726</v>
      </c>
      <c r="S70" s="21"/>
      <c r="T70" s="35">
        <f t="shared" si="11"/>
        <v>0.13023518970039824</v>
      </c>
      <c r="U70" s="35"/>
      <c r="V70" s="35">
        <f t="shared" si="12"/>
        <v>0.13023518970039824</v>
      </c>
      <c r="W70" s="21"/>
      <c r="X70" s="29"/>
    </row>
    <row r="71" spans="1:24" ht="15.5" x14ac:dyDescent="0.35">
      <c r="A71" s="17"/>
      <c r="B71" s="28">
        <v>7</v>
      </c>
      <c r="C71" s="17"/>
      <c r="D71" s="35">
        <v>578.99999999999989</v>
      </c>
      <c r="E71" s="35"/>
      <c r="F71" s="35">
        <f>'Salivary Nitrite'!F71/('Salivary NO2NO3 ratio'!D71-'Salivary Nitrite'!F71)</f>
        <v>0.51968503937007893</v>
      </c>
      <c r="G71" s="43"/>
      <c r="H71" s="35">
        <v>5875.5</v>
      </c>
      <c r="I71" s="35"/>
      <c r="J71" s="35">
        <f>'Salivary Nitrite'!J71/('Salivary NO2NO3 ratio'!H71-'Salivary Nitrite'!J71)</f>
        <v>0.32286389733198245</v>
      </c>
      <c r="K71" s="43"/>
      <c r="L71" s="35">
        <v>5209.5</v>
      </c>
      <c r="M71" s="35"/>
      <c r="N71" s="35">
        <f>'Salivary Nitrite'!N71/('Salivary NO2NO3 ratio'!L71-'Salivary Nitrite'!N71)</f>
        <v>0.32776857397731618</v>
      </c>
      <c r="O71" s="43"/>
      <c r="P71" s="35">
        <v>4569.9999999999991</v>
      </c>
      <c r="Q71" s="35"/>
      <c r="R71" s="35">
        <f>'Salivary Nitrite'!R71/('Salivary NO2NO3 ratio'!P71-'Salivary Nitrite'!R71)</f>
        <v>0.41049382716049393</v>
      </c>
      <c r="S71" s="21"/>
      <c r="T71" s="35">
        <f t="shared" si="11"/>
        <v>0.35370876615659747</v>
      </c>
      <c r="U71" s="35"/>
      <c r="V71" s="35">
        <f t="shared" si="12"/>
        <v>0.35370876615659747</v>
      </c>
      <c r="W71" s="21"/>
      <c r="X71" s="29"/>
    </row>
    <row r="72" spans="1:24" ht="15.5" x14ac:dyDescent="0.35">
      <c r="A72" s="17"/>
      <c r="B72" s="28">
        <v>8</v>
      </c>
      <c r="C72" s="17"/>
      <c r="D72" s="35">
        <v>98.499999999999972</v>
      </c>
      <c r="E72" s="35"/>
      <c r="F72" s="35">
        <f>'Salivary Nitrite'!F72/('Salivary NO2NO3 ratio'!D72-'Salivary Nitrite'!F72)</f>
        <v>-1.5987841945288752</v>
      </c>
      <c r="G72" s="43"/>
      <c r="H72" s="35">
        <v>10225.666666666668</v>
      </c>
      <c r="I72" s="35"/>
      <c r="J72" s="35">
        <f>'Salivary Nitrite'!J72/('Salivary NO2NO3 ratio'!H72-'Salivary Nitrite'!J72)</f>
        <v>0.23146401188230095</v>
      </c>
      <c r="K72" s="43"/>
      <c r="L72" s="35">
        <v>8459.3333333333321</v>
      </c>
      <c r="M72" s="35"/>
      <c r="N72" s="35">
        <f>'Salivary Nitrite'!N72/('Salivary NO2NO3 ratio'!L72-'Salivary Nitrite'!N72)</f>
        <v>0.13527780263040173</v>
      </c>
      <c r="O72" s="43"/>
      <c r="P72" s="35">
        <v>8802.3333333333339</v>
      </c>
      <c r="Q72" s="35"/>
      <c r="R72" s="35">
        <f>'Salivary Nitrite'!R72/('Salivary NO2NO3 ratio'!P72-'Salivary Nitrite'!R72)</f>
        <v>0.19267422428977912</v>
      </c>
      <c r="S72" s="21"/>
      <c r="T72" s="35">
        <f t="shared" si="11"/>
        <v>0.1864720129341606</v>
      </c>
      <c r="U72" s="35"/>
      <c r="V72" s="35">
        <f t="shared" si="12"/>
        <v>0.1864720129341606</v>
      </c>
      <c r="W72" s="21"/>
      <c r="X72" s="29"/>
    </row>
    <row r="73" spans="1:24" ht="15.5" x14ac:dyDescent="0.35">
      <c r="A73" s="17"/>
      <c r="B73" s="28">
        <v>9</v>
      </c>
      <c r="C73" s="17"/>
      <c r="D73" s="35">
        <v>597</v>
      </c>
      <c r="E73" s="35"/>
      <c r="F73" s="35">
        <f>'Salivary Nitrite'!F73/('Salivary NO2NO3 ratio'!D73-'Salivary Nitrite'!F73)</f>
        <v>0.51908396946564883</v>
      </c>
      <c r="G73" s="43"/>
      <c r="H73" s="35">
        <v>6244</v>
      </c>
      <c r="I73" s="35"/>
      <c r="J73" s="35">
        <f>'Salivary Nitrite'!J73/('Salivary NO2NO3 ratio'!H73-'Salivary Nitrite'!J73)</f>
        <v>0.44805194805194803</v>
      </c>
      <c r="K73" s="43"/>
      <c r="L73" s="35">
        <v>6735</v>
      </c>
      <c r="M73" s="35"/>
      <c r="N73" s="35">
        <f>'Salivary Nitrite'!N73/('Salivary NO2NO3 ratio'!L73-'Salivary Nitrite'!N73)</f>
        <v>0.26005612722170252</v>
      </c>
      <c r="O73" s="43"/>
      <c r="P73" s="35">
        <v>5637</v>
      </c>
      <c r="Q73" s="35"/>
      <c r="R73" s="35">
        <f>'Salivary Nitrite'!R73/('Salivary NO2NO3 ratio'!P73-'Salivary Nitrite'!R73)</f>
        <v>0.83555845001628137</v>
      </c>
      <c r="S73" s="21"/>
      <c r="T73" s="35">
        <f t="shared" si="11"/>
        <v>0.51455550842997733</v>
      </c>
      <c r="U73" s="35"/>
      <c r="V73" s="35">
        <f t="shared" si="12"/>
        <v>0.51455550842997733</v>
      </c>
      <c r="W73" s="21"/>
      <c r="X73" s="29"/>
    </row>
    <row r="74" spans="1:24" ht="15.5" x14ac:dyDescent="0.35">
      <c r="A74" s="17"/>
      <c r="B74" s="28">
        <v>11</v>
      </c>
      <c r="C74" s="17"/>
      <c r="D74" s="35">
        <v>285.5</v>
      </c>
      <c r="E74" s="35"/>
      <c r="F74" s="35">
        <f>'Salivary Nitrite'!F74/('Salivary NO2NO3 ratio'!D74-'Salivary Nitrite'!F74)</f>
        <v>-11.381818181818181</v>
      </c>
      <c r="G74" s="43"/>
      <c r="H74" s="35">
        <v>3378.5</v>
      </c>
      <c r="I74" s="35"/>
      <c r="J74" s="35">
        <f>'Salivary Nitrite'!J74/('Salivary NO2NO3 ratio'!H74-'Salivary Nitrite'!J74)</f>
        <v>0.74104612213347076</v>
      </c>
      <c r="K74" s="43"/>
      <c r="L74" s="35">
        <v>3247.5</v>
      </c>
      <c r="M74" s="35"/>
      <c r="N74" s="35">
        <f>'Salivary Nitrite'!N74/('Salivary NO2NO3 ratio'!L74-'Salivary Nitrite'!N74)</f>
        <v>0.62578222778473092</v>
      </c>
      <c r="O74" s="43"/>
      <c r="P74" s="35">
        <v>2123</v>
      </c>
      <c r="Q74" s="35"/>
      <c r="R74" s="35">
        <f>'Salivary Nitrite'!R74/('Salivary NO2NO3 ratio'!P74-'Salivary Nitrite'!R74)</f>
        <v>1.4152445961319682</v>
      </c>
      <c r="S74" s="21"/>
      <c r="T74" s="35">
        <f t="shared" si="11"/>
        <v>0.92735764868338999</v>
      </c>
      <c r="U74" s="35"/>
      <c r="V74" s="35">
        <f t="shared" si="12"/>
        <v>0.92735764868338999</v>
      </c>
      <c r="W74" s="21"/>
      <c r="X74" s="29"/>
    </row>
    <row r="75" spans="1:24" ht="15.5" x14ac:dyDescent="0.35">
      <c r="A75" s="17"/>
      <c r="B75" s="28">
        <v>12</v>
      </c>
      <c r="C75" s="17"/>
      <c r="D75" s="35">
        <v>445</v>
      </c>
      <c r="E75" s="35"/>
      <c r="F75" s="35">
        <f>'Salivary Nitrite'!F75/('Salivary NO2NO3 ratio'!D75-'Salivary Nitrite'!F75)</f>
        <v>0.49831649831649832</v>
      </c>
      <c r="G75" s="43"/>
      <c r="H75" s="35">
        <v>7775.9999999999982</v>
      </c>
      <c r="I75" s="35"/>
      <c r="J75" s="35">
        <f>'Salivary Nitrite'!J75/('Salivary NO2NO3 ratio'!H75-'Salivary Nitrite'!J75)</f>
        <v>0.17143717987345591</v>
      </c>
      <c r="K75" s="43"/>
      <c r="L75" s="35">
        <v>5456.5</v>
      </c>
      <c r="M75" s="35"/>
      <c r="N75" s="35">
        <f>'Salivary Nitrite'!N75/('Salivary NO2NO3 ratio'!L75-'Salivary Nitrite'!N75)</f>
        <v>6.2713019768234499E-2</v>
      </c>
      <c r="O75" s="43"/>
      <c r="P75" s="35">
        <v>4756.5</v>
      </c>
      <c r="Q75" s="35"/>
      <c r="R75" s="35">
        <f>'Salivary Nitrite'!R75/('Salivary NO2NO3 ratio'!P75-'Salivary Nitrite'!R75)</f>
        <v>8.4844338008894973E-2</v>
      </c>
      <c r="S75" s="21"/>
      <c r="T75" s="35">
        <f t="shared" si="11"/>
        <v>0.10633151255019513</v>
      </c>
      <c r="U75" s="35"/>
      <c r="V75" s="35">
        <f t="shared" si="12"/>
        <v>0.10633151255019513</v>
      </c>
      <c r="W75" s="21"/>
      <c r="X75" s="29"/>
    </row>
    <row r="76" spans="1:24" ht="15.5" x14ac:dyDescent="0.35">
      <c r="A76" s="17"/>
      <c r="B76" s="28">
        <v>13</v>
      </c>
      <c r="C76" s="17"/>
      <c r="D76" s="35">
        <v>285</v>
      </c>
      <c r="E76" s="35"/>
      <c r="F76" s="35">
        <f>'Salivary Nitrite'!F76/('Salivary NO2NO3 ratio'!D76-'Salivary Nitrite'!F76)</f>
        <v>-1.3471376370280148</v>
      </c>
      <c r="G76" s="43"/>
      <c r="H76" s="35">
        <v>8600.9999999999982</v>
      </c>
      <c r="I76" s="35"/>
      <c r="J76" s="35">
        <f>'Salivary Nitrite'!J76/('Salivary NO2NO3 ratio'!H76-'Salivary Nitrite'!J76)</f>
        <v>1.7629296498554459</v>
      </c>
      <c r="K76" s="43"/>
      <c r="L76" s="35">
        <v>6875</v>
      </c>
      <c r="M76" s="35"/>
      <c r="N76" s="35">
        <f>'Salivary Nitrite'!N76/('Salivary NO2NO3 ratio'!L76-'Salivary Nitrite'!N76)</f>
        <v>-2.5159867695700111</v>
      </c>
      <c r="O76" s="43"/>
      <c r="P76" s="35">
        <v>5393</v>
      </c>
      <c r="Q76" s="35"/>
      <c r="R76" s="35">
        <f>'Salivary Nitrite'!R76/('Salivary NO2NO3 ratio'!P76-'Salivary Nitrite'!R76)</f>
        <v>-21.662835249042075</v>
      </c>
      <c r="S76" s="21"/>
      <c r="T76" s="35">
        <f t="shared" si="11"/>
        <v>-7.4719641229188802</v>
      </c>
      <c r="U76" s="35"/>
      <c r="V76" s="35">
        <f t="shared" si="12"/>
        <v>-7.4719641229188802</v>
      </c>
      <c r="W76" s="21"/>
      <c r="X76" s="29"/>
    </row>
    <row r="77" spans="1:24" ht="15.5" x14ac:dyDescent="0.35">
      <c r="A77" s="17"/>
      <c r="B77" s="28">
        <v>14</v>
      </c>
      <c r="C77" s="17"/>
      <c r="D77" s="35">
        <v>2651.5</v>
      </c>
      <c r="E77" s="35"/>
      <c r="F77" s="35">
        <f>'Salivary Nitrite'!F77/('Salivary NO2NO3 ratio'!D77-'Salivary Nitrite'!F77)</f>
        <v>0.14067541406754139</v>
      </c>
      <c r="G77" s="43"/>
      <c r="H77" s="35">
        <v>6815</v>
      </c>
      <c r="I77" s="35"/>
      <c r="J77" s="35">
        <f>'Salivary Nitrite'!J77/('Salivary NO2NO3 ratio'!H77-'Salivary Nitrite'!J77)</f>
        <v>-55.519999999999605</v>
      </c>
      <c r="K77" s="43"/>
      <c r="L77" s="35">
        <v>4235</v>
      </c>
      <c r="M77" s="35"/>
      <c r="N77" s="35">
        <f>'Salivary Nitrite'!N77/('Salivary NO2NO3 ratio'!L77-'Salivary Nitrite'!N77)</f>
        <v>-2.4528301886792452</v>
      </c>
      <c r="O77" s="43"/>
      <c r="P77" s="35">
        <v>4310</v>
      </c>
      <c r="Q77" s="35"/>
      <c r="R77" s="35">
        <f>'Salivary Nitrite'!R77/('Salivary NO2NO3 ratio'!P77-'Salivary Nitrite'!R77)</f>
        <v>-4.7807017543859649</v>
      </c>
      <c r="S77" s="21"/>
      <c r="T77" s="35">
        <f t="shared" si="11"/>
        <v>-20.917843981021605</v>
      </c>
      <c r="U77" s="35"/>
      <c r="V77" s="35">
        <f t="shared" si="12"/>
        <v>-20.917843981021605</v>
      </c>
      <c r="W77" s="21"/>
      <c r="X77" s="29"/>
    </row>
    <row r="78" spans="1:24" ht="15.5" x14ac:dyDescent="0.35">
      <c r="A78" s="17"/>
      <c r="B78" s="17"/>
      <c r="C78" s="17"/>
      <c r="D78" s="25"/>
      <c r="E78" s="25"/>
      <c r="F78" s="25"/>
      <c r="G78" s="43"/>
      <c r="H78" s="25"/>
      <c r="I78" s="25"/>
      <c r="J78" s="25"/>
      <c r="K78" s="43"/>
      <c r="L78" s="25"/>
      <c r="M78" s="25"/>
      <c r="N78" s="25"/>
      <c r="O78" s="43"/>
      <c r="P78" s="25"/>
      <c r="Q78" s="25"/>
      <c r="R78" s="25"/>
      <c r="S78" s="21"/>
      <c r="T78" s="25"/>
      <c r="U78" s="25"/>
      <c r="V78" s="25"/>
      <c r="W78" s="21"/>
    </row>
    <row r="79" spans="1:24" ht="15.5" x14ac:dyDescent="0.35">
      <c r="A79" s="17"/>
      <c r="B79" s="22"/>
      <c r="C79" s="18" t="e">
        <f>AVERAGE(C66:C70)</f>
        <v>#DIV/0!</v>
      </c>
      <c r="D79" s="27">
        <f>AVERAGE(D66:D77)</f>
        <v>759.79166666666663</v>
      </c>
      <c r="E79" s="27" t="e">
        <f t="shared" ref="E79" si="13">AVERAGE(E66:E77)</f>
        <v>#DIV/0!</v>
      </c>
      <c r="F79" s="27">
        <f>AVERAGE(F66:F77)</f>
        <v>-0.80436910112555771</v>
      </c>
      <c r="G79" s="43"/>
      <c r="H79" s="27">
        <f>AVERAGE(H66:H70)</f>
        <v>12287.2</v>
      </c>
      <c r="I79" s="27" t="e">
        <f>AVERAGE(I66:I70)</f>
        <v>#DIV/0!</v>
      </c>
      <c r="J79" s="27">
        <f>AVERAGE(J66:J77)</f>
        <v>-4.2197152268575175</v>
      </c>
      <c r="K79" s="43"/>
      <c r="L79" s="27">
        <f>AVERAGE(L66:L70)</f>
        <v>13248.6</v>
      </c>
      <c r="M79" s="27" t="e">
        <f>AVERAGE(M66:M70)</f>
        <v>#DIV/0!</v>
      </c>
      <c r="N79" s="27">
        <f>AVERAGE(N66:N77)</f>
        <v>-0.21666947342164855</v>
      </c>
      <c r="O79" s="43"/>
      <c r="P79" s="27">
        <f>AVERAGE(P66:P70)</f>
        <v>13201.2</v>
      </c>
      <c r="Q79" s="27" t="e">
        <f t="shared" ref="Q79:V79" si="14">AVERAGE(Q66:Q70)</f>
        <v>#DIV/0!</v>
      </c>
      <c r="R79" s="27">
        <f>AVERAGE(R66:R77)</f>
        <v>-1.8574485132003691</v>
      </c>
      <c r="S79" s="27" t="e">
        <f t="shared" si="14"/>
        <v>#DIV/0!</v>
      </c>
      <c r="T79" s="27">
        <f t="shared" si="14"/>
        <v>0.22520996025360446</v>
      </c>
      <c r="U79" s="27" t="e">
        <f t="shared" si="14"/>
        <v>#DIV/0!</v>
      </c>
      <c r="V79" s="27">
        <f t="shared" si="14"/>
        <v>0.22520996025360446</v>
      </c>
      <c r="W79" s="21"/>
    </row>
    <row r="80" spans="1:24" ht="15.5" x14ac:dyDescent="0.35">
      <c r="A80" s="18"/>
      <c r="B80" s="23"/>
      <c r="C80" s="18" t="e">
        <f>STDEV(C66:C70)</f>
        <v>#DIV/0!</v>
      </c>
      <c r="D80" s="27">
        <f>STDEV(D66:D77)</f>
        <v>735.79321632981214</v>
      </c>
      <c r="E80" s="27" t="e">
        <f t="shared" ref="E80" si="15">STDEV(E66:E77)</f>
        <v>#DIV/0!</v>
      </c>
      <c r="F80" s="27">
        <f>STDEV(F66:F77)</f>
        <v>3.4556104908060692</v>
      </c>
      <c r="G80" s="27" t="e">
        <f t="shared" ref="G80:U80" si="16">STDEV(G66:G77)</f>
        <v>#DIV/0!</v>
      </c>
      <c r="H80" s="27">
        <f t="shared" si="16"/>
        <v>3881.6177032401997</v>
      </c>
      <c r="I80" s="27" t="e">
        <f t="shared" si="16"/>
        <v>#DIV/0!</v>
      </c>
      <c r="J80" s="27">
        <f t="shared" si="16"/>
        <v>16.162228749223484</v>
      </c>
      <c r="K80" s="27" t="e">
        <f t="shared" si="16"/>
        <v>#DIV/0!</v>
      </c>
      <c r="L80" s="27">
        <f t="shared" si="16"/>
        <v>4431.9458448870728</v>
      </c>
      <c r="M80" s="27" t="e">
        <f t="shared" si="16"/>
        <v>#DIV/0!</v>
      </c>
      <c r="N80" s="27">
        <f t="shared" si="16"/>
        <v>1.0736353270697938</v>
      </c>
      <c r="O80" s="27" t="e">
        <f t="shared" si="16"/>
        <v>#DIV/0!</v>
      </c>
      <c r="P80" s="27">
        <f t="shared" si="16"/>
        <v>4682.7131269796528</v>
      </c>
      <c r="Q80" s="27" t="e">
        <f t="shared" si="16"/>
        <v>#DIV/0!</v>
      </c>
      <c r="R80" s="27">
        <f t="shared" si="16"/>
        <v>6.4255035977909039</v>
      </c>
      <c r="S80" s="27" t="e">
        <f t="shared" si="16"/>
        <v>#DIV/0!</v>
      </c>
      <c r="T80" s="27">
        <f t="shared" si="16"/>
        <v>6.3411241735461319</v>
      </c>
      <c r="U80" s="27" t="e">
        <f t="shared" si="16"/>
        <v>#DIV/0!</v>
      </c>
      <c r="V80" s="27">
        <f>STDEV(V66:V77)</f>
        <v>6.3411241735461319</v>
      </c>
      <c r="W80" s="21"/>
    </row>
    <row r="81" spans="1:23" ht="15.5" x14ac:dyDescent="0.35">
      <c r="A81" s="17"/>
      <c r="B81" s="17"/>
      <c r="C81" s="17"/>
      <c r="D81" s="18"/>
      <c r="E81" s="18"/>
      <c r="F81" s="18"/>
      <c r="G81" s="21"/>
      <c r="H81" s="18"/>
      <c r="I81" s="18"/>
      <c r="J81" s="18"/>
      <c r="K81" s="21"/>
      <c r="L81" s="18"/>
      <c r="M81" s="18"/>
      <c r="N81" s="18"/>
      <c r="O81" s="21"/>
      <c r="P81" s="18"/>
      <c r="Q81" s="18"/>
      <c r="R81" s="18"/>
      <c r="S81" s="21"/>
      <c r="T81" s="18"/>
      <c r="U81" s="18"/>
      <c r="V81" s="18"/>
      <c r="W81" s="21"/>
    </row>
    <row r="82" spans="1:23" x14ac:dyDescent="0.35">
      <c r="C82" s="32"/>
      <c r="D82" s="32"/>
      <c r="E82" s="32"/>
      <c r="F82" s="31"/>
      <c r="G82" s="32"/>
      <c r="H82" s="32"/>
      <c r="I82" s="32"/>
      <c r="J82" s="31"/>
      <c r="K82" s="32"/>
      <c r="L82" s="32"/>
      <c r="M82" s="32"/>
      <c r="N82" s="31"/>
      <c r="O82" s="32"/>
      <c r="P82" s="32"/>
      <c r="Q82" s="32"/>
      <c r="R82" s="31"/>
      <c r="T82" s="32"/>
      <c r="U82" s="32"/>
      <c r="V82" s="31"/>
    </row>
    <row r="83" spans="1:23" x14ac:dyDescent="0.35">
      <c r="C83" s="32"/>
      <c r="D83" s="32"/>
      <c r="E83" s="32"/>
      <c r="F83" s="31"/>
      <c r="G83" s="32"/>
      <c r="H83" s="32"/>
      <c r="I83" s="32"/>
      <c r="J83" s="31"/>
      <c r="K83" s="32"/>
      <c r="L83" s="32"/>
      <c r="M83" s="32"/>
      <c r="N83" s="31"/>
      <c r="O83" s="32"/>
      <c r="P83" s="32"/>
      <c r="Q83" s="32"/>
      <c r="R83" s="31"/>
      <c r="T83" s="32"/>
      <c r="U83" s="32"/>
      <c r="V83" s="31"/>
    </row>
    <row r="84" spans="1:23" x14ac:dyDescent="0.35">
      <c r="C84" s="32"/>
      <c r="D84" s="32"/>
      <c r="E84" s="32"/>
      <c r="F84" s="31"/>
      <c r="G84" s="32"/>
      <c r="H84" s="32"/>
      <c r="I84" s="32"/>
      <c r="J84" s="31"/>
      <c r="K84" s="32"/>
      <c r="L84" s="32"/>
      <c r="M84" s="32"/>
      <c r="N84" s="31"/>
      <c r="O84" s="32"/>
      <c r="P84" s="32"/>
      <c r="Q84" s="32"/>
      <c r="R84" s="31"/>
      <c r="T84" s="32"/>
      <c r="U84" s="32"/>
      <c r="V84" s="31"/>
    </row>
    <row r="85" spans="1:23" x14ac:dyDescent="0.35">
      <c r="C85" s="32"/>
      <c r="D85" s="32"/>
      <c r="E85" s="32"/>
      <c r="F85" s="31"/>
      <c r="G85" s="32"/>
      <c r="H85" s="32"/>
      <c r="I85" s="32"/>
      <c r="J85" s="31"/>
      <c r="K85" s="32"/>
      <c r="L85" s="32"/>
      <c r="M85" s="32"/>
      <c r="N85" s="31"/>
      <c r="O85" s="32"/>
      <c r="P85" s="32"/>
      <c r="Q85" s="32"/>
      <c r="R85" s="31"/>
      <c r="T85" s="32"/>
      <c r="U85" s="32"/>
      <c r="V85" s="31"/>
    </row>
    <row r="86" spans="1:23" x14ac:dyDescent="0.35">
      <c r="C86" s="32"/>
      <c r="D86" s="32"/>
      <c r="E86" s="32"/>
      <c r="F86" s="31"/>
      <c r="G86" s="32"/>
      <c r="H86" s="32"/>
      <c r="I86" s="32"/>
      <c r="J86" s="31"/>
      <c r="K86" s="32"/>
      <c r="L86" s="32"/>
      <c r="M86" s="32"/>
      <c r="N86" s="31"/>
      <c r="O86" s="32"/>
      <c r="P86" s="32"/>
      <c r="Q86" s="32"/>
      <c r="R86" s="31"/>
      <c r="T86" s="32"/>
      <c r="U86" s="32"/>
      <c r="V86" s="31"/>
    </row>
    <row r="87" spans="1:23" x14ac:dyDescent="0.35">
      <c r="C87" s="32"/>
      <c r="D87" s="32"/>
      <c r="E87" s="32"/>
      <c r="F87" s="31"/>
      <c r="G87" s="32"/>
      <c r="H87" s="32"/>
      <c r="I87" s="32"/>
      <c r="J87" s="31"/>
      <c r="K87" s="32"/>
      <c r="L87" s="32"/>
      <c r="M87" s="32"/>
      <c r="N87" s="31"/>
      <c r="O87" s="32"/>
      <c r="P87" s="32"/>
      <c r="Q87" s="32"/>
      <c r="R87" s="31"/>
      <c r="T87" s="32"/>
      <c r="U87" s="32"/>
      <c r="V87" s="31"/>
    </row>
    <row r="88" spans="1:23" x14ac:dyDescent="0.35">
      <c r="C88" s="32"/>
      <c r="D88" s="32"/>
      <c r="E88" s="32"/>
      <c r="F88" s="31"/>
      <c r="G88" s="32"/>
      <c r="H88" s="32"/>
      <c r="I88" s="32"/>
      <c r="J88" s="31"/>
      <c r="K88" s="32"/>
      <c r="L88" s="32"/>
      <c r="M88" s="32"/>
      <c r="N88" s="31"/>
      <c r="O88" s="32"/>
      <c r="P88" s="32"/>
      <c r="Q88" s="32"/>
      <c r="R88" s="31"/>
      <c r="T88" s="32"/>
      <c r="U88" s="32"/>
      <c r="V88" s="31"/>
    </row>
    <row r="89" spans="1:23" x14ac:dyDescent="0.35">
      <c r="C89" s="32"/>
      <c r="D89" s="32"/>
      <c r="E89" s="32"/>
      <c r="F89" s="31"/>
      <c r="G89" s="32"/>
      <c r="H89" s="32"/>
      <c r="I89" s="32"/>
      <c r="J89" s="31"/>
      <c r="K89" s="32"/>
      <c r="L89" s="32"/>
      <c r="M89" s="32"/>
      <c r="N89" s="31"/>
      <c r="O89" s="32"/>
      <c r="P89" s="32"/>
      <c r="Q89" s="32"/>
      <c r="R89" s="31"/>
      <c r="T89" s="32"/>
      <c r="U89" s="32"/>
      <c r="V89" s="31"/>
    </row>
    <row r="90" spans="1:23" x14ac:dyDescent="0.35">
      <c r="C90" s="32"/>
      <c r="D90" s="32"/>
      <c r="E90" s="32"/>
      <c r="F90" s="31"/>
      <c r="G90" s="32"/>
      <c r="H90" s="32"/>
      <c r="I90" s="32"/>
      <c r="J90" s="31"/>
      <c r="K90" s="32"/>
      <c r="L90" s="32"/>
      <c r="M90" s="32"/>
      <c r="N90" s="31"/>
      <c r="O90" s="32"/>
      <c r="P90" s="32"/>
      <c r="Q90" s="32"/>
      <c r="R90" s="31"/>
      <c r="T90" s="32"/>
      <c r="U90" s="32"/>
      <c r="V90" s="31"/>
    </row>
    <row r="91" spans="1:23" x14ac:dyDescent="0.35">
      <c r="C91" s="32"/>
      <c r="D91" s="32"/>
      <c r="E91" s="32"/>
      <c r="F91" s="31"/>
      <c r="G91" s="32"/>
      <c r="H91" s="32"/>
      <c r="I91" s="32"/>
      <c r="J91" s="31"/>
      <c r="K91" s="32"/>
      <c r="L91" s="32"/>
      <c r="M91" s="32"/>
      <c r="N91" s="31"/>
      <c r="O91" s="32"/>
      <c r="P91" s="32"/>
      <c r="Q91" s="32"/>
      <c r="R91" s="31"/>
      <c r="T91" s="32"/>
      <c r="U91" s="32"/>
      <c r="V91" s="31"/>
    </row>
  </sheetData>
  <mergeCells count="40">
    <mergeCell ref="D62:F62"/>
    <mergeCell ref="H62:J62"/>
    <mergeCell ref="L62:N62"/>
    <mergeCell ref="P62:R62"/>
    <mergeCell ref="T62:V62"/>
    <mergeCell ref="D63:F63"/>
    <mergeCell ref="H63:J63"/>
    <mergeCell ref="L63:N63"/>
    <mergeCell ref="P63:R63"/>
    <mergeCell ref="T63:V63"/>
    <mergeCell ref="D42:F42"/>
    <mergeCell ref="H42:J42"/>
    <mergeCell ref="L42:N42"/>
    <mergeCell ref="P42:R42"/>
    <mergeCell ref="T42:V42"/>
    <mergeCell ref="D43:F43"/>
    <mergeCell ref="H43:J43"/>
    <mergeCell ref="L43:N43"/>
    <mergeCell ref="P43:R43"/>
    <mergeCell ref="T43:V43"/>
    <mergeCell ref="D22:F22"/>
    <mergeCell ref="H22:J22"/>
    <mergeCell ref="L22:N22"/>
    <mergeCell ref="P22:R22"/>
    <mergeCell ref="T22:V22"/>
    <mergeCell ref="D23:F23"/>
    <mergeCell ref="H23:J23"/>
    <mergeCell ref="L23:N23"/>
    <mergeCell ref="P23:R23"/>
    <mergeCell ref="T23:V23"/>
    <mergeCell ref="D2:F2"/>
    <mergeCell ref="H2:J2"/>
    <mergeCell ref="L2:N2"/>
    <mergeCell ref="P2:R2"/>
    <mergeCell ref="T2:V2"/>
    <mergeCell ref="D3:F3"/>
    <mergeCell ref="H3:J3"/>
    <mergeCell ref="L3:N3"/>
    <mergeCell ref="P3:R3"/>
    <mergeCell ref="T3:V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12"/>
  <sheetViews>
    <sheetView zoomScale="60" zoomScaleNormal="60" workbookViewId="0">
      <selection activeCell="Z19" sqref="Z19"/>
    </sheetView>
  </sheetViews>
  <sheetFormatPr defaultColWidth="8.81640625" defaultRowHeight="14.5" x14ac:dyDescent="0.35"/>
  <cols>
    <col min="1" max="1" width="4.54296875" customWidth="1"/>
    <col min="2" max="2" width="9.81640625" customWidth="1"/>
    <col min="3" max="3" width="5.1796875" customWidth="1"/>
    <col min="7" max="7" width="4.54296875" customWidth="1"/>
    <col min="11" max="11" width="4.453125" customWidth="1"/>
  </cols>
  <sheetData>
    <row r="1" spans="1:11" ht="15.5" x14ac:dyDescent="0.35">
      <c r="A1" s="17"/>
      <c r="B1" s="17"/>
      <c r="C1" s="17"/>
      <c r="D1" s="18"/>
      <c r="E1" s="18"/>
      <c r="F1" s="18"/>
      <c r="G1" s="21"/>
      <c r="H1" s="18"/>
      <c r="I1" s="18"/>
      <c r="J1" s="18"/>
      <c r="K1" s="21"/>
    </row>
    <row r="2" spans="1:11" ht="15.5" x14ac:dyDescent="0.35">
      <c r="A2" s="17"/>
      <c r="B2" s="19"/>
      <c r="C2" s="17"/>
      <c r="D2" s="119" t="s">
        <v>50</v>
      </c>
      <c r="E2" s="119"/>
      <c r="F2" s="119"/>
      <c r="G2" s="21"/>
      <c r="H2" s="119" t="s">
        <v>50</v>
      </c>
      <c r="I2" s="119"/>
      <c r="J2" s="119"/>
      <c r="K2" s="21"/>
    </row>
    <row r="3" spans="1:11" ht="15.5" x14ac:dyDescent="0.35">
      <c r="A3" s="17"/>
      <c r="B3" s="20"/>
      <c r="C3" s="17"/>
      <c r="D3" s="118" t="s">
        <v>15</v>
      </c>
      <c r="E3" s="118"/>
      <c r="F3" s="118"/>
      <c r="G3" s="21"/>
      <c r="H3" s="118" t="s">
        <v>18</v>
      </c>
      <c r="I3" s="118"/>
      <c r="J3" s="118"/>
      <c r="K3" s="21"/>
    </row>
    <row r="4" spans="1:11" ht="15.5" x14ac:dyDescent="0.35">
      <c r="A4" s="17"/>
      <c r="B4" s="17"/>
      <c r="C4" s="17"/>
      <c r="D4" s="35" t="s">
        <v>94</v>
      </c>
      <c r="E4" s="35"/>
      <c r="F4" s="40" t="s">
        <v>19</v>
      </c>
      <c r="G4" s="21"/>
      <c r="H4" s="35" t="s">
        <v>94</v>
      </c>
      <c r="I4" s="35"/>
      <c r="J4" s="40" t="s">
        <v>19</v>
      </c>
      <c r="K4" s="21"/>
    </row>
    <row r="5" spans="1:11" ht="15.5" x14ac:dyDescent="0.35">
      <c r="A5" s="17"/>
      <c r="B5" s="17"/>
      <c r="C5" s="17"/>
      <c r="D5" s="18"/>
      <c r="E5" s="18"/>
      <c r="F5" s="18"/>
      <c r="G5" s="21"/>
      <c r="H5" s="18"/>
      <c r="I5" s="18"/>
      <c r="J5" s="18"/>
      <c r="K5" s="21"/>
    </row>
    <row r="6" spans="1:11" ht="15.5" x14ac:dyDescent="0.35">
      <c r="A6" s="17"/>
      <c r="B6" s="28">
        <v>1</v>
      </c>
      <c r="C6" s="17"/>
      <c r="D6" s="35">
        <v>68</v>
      </c>
      <c r="E6" s="35"/>
      <c r="F6" s="35">
        <f>AVERAGE(D6:E6)</f>
        <v>68</v>
      </c>
      <c r="G6" s="43"/>
      <c r="H6" s="35">
        <v>39</v>
      </c>
      <c r="I6" s="35"/>
      <c r="J6" s="35">
        <f>AVERAGE(H6:I6)</f>
        <v>39</v>
      </c>
      <c r="K6" s="21"/>
    </row>
    <row r="7" spans="1:11" ht="15.5" x14ac:dyDescent="0.35">
      <c r="A7" s="17"/>
      <c r="B7" s="28">
        <v>2</v>
      </c>
      <c r="C7" s="17"/>
      <c r="D7" s="35">
        <v>29</v>
      </c>
      <c r="E7" s="35"/>
      <c r="F7" s="35">
        <f t="shared" ref="F7:F17" si="0">AVERAGE(D7:E7)</f>
        <v>29</v>
      </c>
      <c r="G7" s="43"/>
      <c r="H7" s="35">
        <v>30</v>
      </c>
      <c r="I7" s="35"/>
      <c r="J7" s="35">
        <f t="shared" ref="J7:J17" si="1">AVERAGE(H7:I7)</f>
        <v>30</v>
      </c>
      <c r="K7" s="21"/>
    </row>
    <row r="8" spans="1:11" ht="15.5" x14ac:dyDescent="0.35">
      <c r="A8" s="17"/>
      <c r="B8" s="28">
        <v>3</v>
      </c>
      <c r="C8" s="17"/>
      <c r="D8" s="35">
        <v>45</v>
      </c>
      <c r="E8" s="35"/>
      <c r="F8" s="35">
        <f>AVERAGE(D8:E8)</f>
        <v>45</v>
      </c>
      <c r="G8" s="43"/>
      <c r="H8" s="35">
        <v>56</v>
      </c>
      <c r="I8" s="35"/>
      <c r="J8" s="35">
        <f t="shared" si="1"/>
        <v>56</v>
      </c>
      <c r="K8" s="21"/>
    </row>
    <row r="9" spans="1:11" ht="15.5" x14ac:dyDescent="0.35">
      <c r="A9" s="17"/>
      <c r="B9" s="28">
        <v>4</v>
      </c>
      <c r="C9" s="17"/>
      <c r="D9" s="35">
        <v>65</v>
      </c>
      <c r="E9" s="35"/>
      <c r="F9" s="35">
        <f t="shared" si="0"/>
        <v>65</v>
      </c>
      <c r="G9" s="43"/>
      <c r="H9" s="35">
        <v>41</v>
      </c>
      <c r="I9" s="35"/>
      <c r="J9" s="35">
        <f t="shared" si="1"/>
        <v>41</v>
      </c>
      <c r="K9" s="21"/>
    </row>
    <row r="10" spans="1:11" ht="15.5" x14ac:dyDescent="0.35">
      <c r="A10" s="17"/>
      <c r="B10" s="28">
        <v>5</v>
      </c>
      <c r="C10" s="17"/>
      <c r="D10" s="35">
        <v>39</v>
      </c>
      <c r="E10" s="35"/>
      <c r="F10" s="35">
        <f t="shared" si="0"/>
        <v>39</v>
      </c>
      <c r="G10" s="43"/>
      <c r="H10" s="35">
        <v>44</v>
      </c>
      <c r="I10" s="35"/>
      <c r="J10" s="35">
        <f t="shared" si="1"/>
        <v>44</v>
      </c>
      <c r="K10" s="21"/>
    </row>
    <row r="11" spans="1:11" ht="15.5" x14ac:dyDescent="0.35">
      <c r="A11" s="17"/>
      <c r="B11" s="28">
        <v>7</v>
      </c>
      <c r="C11" s="17"/>
      <c r="D11" s="35">
        <v>85.5</v>
      </c>
      <c r="E11" s="35"/>
      <c r="F11" s="35">
        <f t="shared" si="0"/>
        <v>85.5</v>
      </c>
      <c r="G11" s="43"/>
      <c r="H11" s="35">
        <v>43.5</v>
      </c>
      <c r="I11" s="35"/>
      <c r="J11" s="35">
        <f t="shared" si="1"/>
        <v>43.5</v>
      </c>
      <c r="K11" s="21"/>
    </row>
    <row r="12" spans="1:11" ht="15.5" x14ac:dyDescent="0.35">
      <c r="A12" s="17"/>
      <c r="B12" s="28">
        <v>8</v>
      </c>
      <c r="C12" s="17"/>
      <c r="D12" s="35">
        <v>159.5</v>
      </c>
      <c r="E12" s="35"/>
      <c r="F12" s="35">
        <f t="shared" si="0"/>
        <v>159.5</v>
      </c>
      <c r="G12" s="43"/>
      <c r="H12" s="35">
        <v>136</v>
      </c>
      <c r="I12" s="35"/>
      <c r="J12" s="35">
        <f t="shared" si="1"/>
        <v>136</v>
      </c>
      <c r="K12" s="21"/>
    </row>
    <row r="13" spans="1:11" ht="15.5" x14ac:dyDescent="0.35">
      <c r="A13" s="17"/>
      <c r="B13" s="28">
        <v>9</v>
      </c>
      <c r="C13" s="17"/>
      <c r="D13" s="35">
        <v>86</v>
      </c>
      <c r="E13" s="35"/>
      <c r="F13" s="35">
        <f t="shared" si="0"/>
        <v>86</v>
      </c>
      <c r="G13" s="43"/>
      <c r="H13" s="35">
        <v>102</v>
      </c>
      <c r="I13" s="35"/>
      <c r="J13" s="35">
        <f t="shared" si="1"/>
        <v>102</v>
      </c>
      <c r="K13" s="21"/>
    </row>
    <row r="14" spans="1:11" ht="15.5" x14ac:dyDescent="0.35">
      <c r="A14" s="17"/>
      <c r="B14" s="28">
        <v>11</v>
      </c>
      <c r="C14" s="17"/>
      <c r="D14" s="35">
        <v>142.5</v>
      </c>
      <c r="E14" s="35"/>
      <c r="F14" s="35">
        <f t="shared" si="0"/>
        <v>142.5</v>
      </c>
      <c r="G14" s="43"/>
      <c r="H14" s="35">
        <v>166.5</v>
      </c>
      <c r="I14" s="35"/>
      <c r="J14" s="35">
        <f t="shared" si="1"/>
        <v>166.5</v>
      </c>
      <c r="K14" s="21"/>
    </row>
    <row r="15" spans="1:11" ht="15.5" x14ac:dyDescent="0.35">
      <c r="A15" s="17"/>
      <c r="B15" s="28">
        <v>12</v>
      </c>
      <c r="C15" s="17"/>
      <c r="D15" s="35">
        <v>86.5</v>
      </c>
      <c r="E15" s="35"/>
      <c r="F15" s="35">
        <f t="shared" si="0"/>
        <v>86.5</v>
      </c>
      <c r="G15" s="43"/>
      <c r="H15" s="35">
        <v>85</v>
      </c>
      <c r="I15" s="35"/>
      <c r="J15" s="35">
        <f t="shared" si="1"/>
        <v>85</v>
      </c>
      <c r="K15" s="21"/>
    </row>
    <row r="16" spans="1:11" ht="15.5" x14ac:dyDescent="0.35">
      <c r="A16" s="17"/>
      <c r="B16" s="28">
        <v>13</v>
      </c>
      <c r="C16" s="17"/>
      <c r="D16" s="35">
        <v>94</v>
      </c>
      <c r="E16" s="35"/>
      <c r="F16" s="35">
        <f t="shared" si="0"/>
        <v>94</v>
      </c>
      <c r="G16" s="43"/>
      <c r="H16" s="35">
        <v>44.5</v>
      </c>
      <c r="I16" s="35"/>
      <c r="J16" s="35">
        <f t="shared" si="1"/>
        <v>44.5</v>
      </c>
      <c r="K16" s="21"/>
    </row>
    <row r="17" spans="1:13" ht="15.5" x14ac:dyDescent="0.35">
      <c r="A17" s="17"/>
      <c r="B17" s="28">
        <v>14</v>
      </c>
      <c r="C17" s="17"/>
      <c r="D17" s="35">
        <v>126</v>
      </c>
      <c r="E17" s="35"/>
      <c r="F17" s="35">
        <f t="shared" si="0"/>
        <v>126</v>
      </c>
      <c r="G17" s="43"/>
      <c r="H17" s="35">
        <v>131</v>
      </c>
      <c r="I17" s="35"/>
      <c r="J17" s="35">
        <f t="shared" si="1"/>
        <v>131</v>
      </c>
      <c r="K17" s="21"/>
    </row>
    <row r="18" spans="1:13" ht="15.5" x14ac:dyDescent="0.35">
      <c r="A18" s="17"/>
      <c r="B18" s="17"/>
      <c r="C18" s="17"/>
      <c r="D18" s="25"/>
      <c r="E18" s="25"/>
      <c r="F18" s="25"/>
      <c r="G18" s="43"/>
      <c r="H18" s="25"/>
      <c r="I18" s="25"/>
      <c r="J18" s="25"/>
      <c r="K18" s="21"/>
    </row>
    <row r="19" spans="1:13" ht="15.5" x14ac:dyDescent="0.35">
      <c r="A19" s="17"/>
      <c r="B19" s="22"/>
      <c r="C19" s="18" t="e">
        <f>AVERAGE(C6:C10)</f>
        <v>#DIV/0!</v>
      </c>
      <c r="D19" s="27">
        <f>AVERAGE(D6:D17)</f>
        <v>85.5</v>
      </c>
      <c r="E19" s="27" t="e">
        <f t="shared" ref="E19:F19" si="2">AVERAGE(E6:E17)</f>
        <v>#DIV/0!</v>
      </c>
      <c r="F19" s="27">
        <f t="shared" si="2"/>
        <v>85.5</v>
      </c>
      <c r="G19" s="43"/>
      <c r="H19" s="27">
        <f>AVERAGE(H6:H17)</f>
        <v>76.541666666666671</v>
      </c>
      <c r="I19" s="27" t="e">
        <f t="shared" ref="I19:J19" si="3">AVERAGE(I6:I17)</f>
        <v>#DIV/0!</v>
      </c>
      <c r="J19" s="27">
        <f t="shared" si="3"/>
        <v>76.541666666666671</v>
      </c>
      <c r="K19" s="21"/>
    </row>
    <row r="20" spans="1:13" ht="15.5" x14ac:dyDescent="0.35">
      <c r="A20" s="18"/>
      <c r="B20" s="23"/>
      <c r="C20" s="18" t="e">
        <f>STDEV(C6:C10)</f>
        <v>#DIV/0!</v>
      </c>
      <c r="D20" s="27">
        <f>STDEV(D6:D17)</f>
        <v>40.631380617806862</v>
      </c>
      <c r="E20" s="27" t="e">
        <f t="shared" ref="E20:F20" si="4">STDEV(E6:E17)</f>
        <v>#DIV/0!</v>
      </c>
      <c r="F20" s="27">
        <f t="shared" si="4"/>
        <v>40.631380617806862</v>
      </c>
      <c r="G20" s="43"/>
      <c r="H20" s="27">
        <f>STDEV(H6:H17)</f>
        <v>46.467221258809438</v>
      </c>
      <c r="I20" s="27" t="e">
        <f t="shared" ref="I20:J20" si="5">STDEV(I6:I17)</f>
        <v>#DIV/0!</v>
      </c>
      <c r="J20" s="27">
        <f t="shared" si="5"/>
        <v>46.467221258809438</v>
      </c>
      <c r="K20" s="21"/>
    </row>
    <row r="21" spans="1:13" ht="15.5" x14ac:dyDescent="0.35">
      <c r="A21" s="17"/>
      <c r="B21" s="17"/>
      <c r="C21" s="17"/>
      <c r="D21" s="18"/>
      <c r="E21" s="18"/>
      <c r="F21" s="18"/>
      <c r="G21" s="43"/>
      <c r="H21" s="18"/>
      <c r="I21" s="18"/>
      <c r="J21" s="18"/>
      <c r="K21" s="21"/>
    </row>
    <row r="22" spans="1:13" ht="15.5" x14ac:dyDescent="0.35">
      <c r="A22" s="17"/>
      <c r="B22" s="19"/>
      <c r="C22" s="17"/>
      <c r="D22" s="118" t="s">
        <v>51</v>
      </c>
      <c r="E22" s="118"/>
      <c r="F22" s="118"/>
      <c r="G22" s="43"/>
      <c r="H22" s="118" t="s">
        <v>51</v>
      </c>
      <c r="I22" s="118"/>
      <c r="J22" s="118"/>
      <c r="K22" s="21"/>
    </row>
    <row r="23" spans="1:13" ht="15.5" x14ac:dyDescent="0.35">
      <c r="A23" s="17"/>
      <c r="B23" s="20"/>
      <c r="C23" s="17"/>
      <c r="D23" s="118" t="s">
        <v>15</v>
      </c>
      <c r="E23" s="118"/>
      <c r="F23" s="118"/>
      <c r="G23" s="43"/>
      <c r="H23" s="118" t="s">
        <v>18</v>
      </c>
      <c r="I23" s="118"/>
      <c r="J23" s="118"/>
      <c r="K23" s="21"/>
    </row>
    <row r="24" spans="1:13" ht="15.5" x14ac:dyDescent="0.35">
      <c r="A24" s="17"/>
      <c r="B24" s="17"/>
      <c r="C24" s="17"/>
      <c r="D24" s="35" t="s">
        <v>94</v>
      </c>
      <c r="E24" s="35"/>
      <c r="F24" s="40" t="s">
        <v>19</v>
      </c>
      <c r="G24" s="21"/>
      <c r="H24" s="35" t="s">
        <v>94</v>
      </c>
      <c r="I24" s="35"/>
      <c r="J24" s="40" t="s">
        <v>19</v>
      </c>
      <c r="K24" s="21"/>
    </row>
    <row r="25" spans="1:13" ht="15.5" x14ac:dyDescent="0.35">
      <c r="A25" s="17"/>
      <c r="B25" s="17"/>
      <c r="C25" s="17"/>
      <c r="D25" s="18"/>
      <c r="E25" s="18"/>
      <c r="F25" s="18"/>
      <c r="G25" s="43"/>
      <c r="H25" s="18"/>
      <c r="I25" s="18"/>
      <c r="J25" s="18"/>
      <c r="K25" s="21"/>
    </row>
    <row r="26" spans="1:13" ht="15.5" x14ac:dyDescent="0.35">
      <c r="A26" s="17"/>
      <c r="B26" s="28">
        <v>1</v>
      </c>
      <c r="C26" s="17"/>
      <c r="D26" s="35">
        <v>37</v>
      </c>
      <c r="E26" s="35"/>
      <c r="F26" s="35">
        <f>AVERAGE(D26:E26)</f>
        <v>37</v>
      </c>
      <c r="G26" s="43"/>
      <c r="H26" s="35">
        <v>337</v>
      </c>
      <c r="I26" s="35"/>
      <c r="J26" s="35">
        <f>AVERAGE(H26:I26)</f>
        <v>337</v>
      </c>
      <c r="K26" s="21"/>
    </row>
    <row r="27" spans="1:13" ht="15.5" x14ac:dyDescent="0.35">
      <c r="A27" s="17"/>
      <c r="B27" s="28">
        <v>2</v>
      </c>
      <c r="C27" s="17"/>
      <c r="D27" s="35">
        <v>37</v>
      </c>
      <c r="E27" s="35"/>
      <c r="F27" s="35">
        <f t="shared" ref="F27:F37" si="6">AVERAGE(D27:E27)</f>
        <v>37</v>
      </c>
      <c r="G27" s="43"/>
      <c r="H27" s="35">
        <v>655</v>
      </c>
      <c r="I27" s="35"/>
      <c r="J27" s="35">
        <f t="shared" ref="J27:J37" si="7">AVERAGE(H27:I27)</f>
        <v>655</v>
      </c>
      <c r="K27" s="21"/>
    </row>
    <row r="28" spans="1:13" ht="15.5" x14ac:dyDescent="0.35">
      <c r="A28" s="17"/>
      <c r="B28" s="28">
        <v>3</v>
      </c>
      <c r="C28" s="17"/>
      <c r="D28" s="35">
        <v>43</v>
      </c>
      <c r="E28" s="35"/>
      <c r="F28" s="35">
        <f t="shared" si="6"/>
        <v>43</v>
      </c>
      <c r="G28" s="43"/>
      <c r="H28" s="35">
        <v>268</v>
      </c>
      <c r="I28" s="35"/>
      <c r="J28" s="35">
        <f t="shared" si="7"/>
        <v>268</v>
      </c>
      <c r="K28" s="21"/>
    </row>
    <row r="29" spans="1:13" ht="15.5" x14ac:dyDescent="0.35">
      <c r="A29" s="17"/>
      <c r="B29" s="28">
        <v>4</v>
      </c>
      <c r="C29" s="17"/>
      <c r="D29" s="35">
        <v>40</v>
      </c>
      <c r="E29" s="35"/>
      <c r="F29" s="35">
        <f t="shared" si="6"/>
        <v>40</v>
      </c>
      <c r="G29" s="43"/>
      <c r="H29" s="35">
        <v>263</v>
      </c>
      <c r="I29" s="35"/>
      <c r="J29" s="35">
        <f t="shared" si="7"/>
        <v>263</v>
      </c>
      <c r="K29" s="21"/>
    </row>
    <row r="30" spans="1:13" ht="15.5" x14ac:dyDescent="0.35">
      <c r="A30" s="17"/>
      <c r="B30" s="28">
        <v>5</v>
      </c>
      <c r="C30" s="17"/>
      <c r="D30" s="35">
        <v>60</v>
      </c>
      <c r="E30" s="35"/>
      <c r="F30" s="35">
        <f t="shared" si="6"/>
        <v>60</v>
      </c>
      <c r="G30" s="43"/>
      <c r="H30" s="35">
        <v>719</v>
      </c>
      <c r="I30" s="35"/>
      <c r="J30" s="35">
        <f t="shared" si="7"/>
        <v>719</v>
      </c>
      <c r="K30" s="21"/>
      <c r="M30" s="67"/>
    </row>
    <row r="31" spans="1:13" ht="15.5" x14ac:dyDescent="0.35">
      <c r="A31" s="17"/>
      <c r="B31" s="28">
        <v>7</v>
      </c>
      <c r="C31" s="17"/>
      <c r="D31" s="35">
        <v>114</v>
      </c>
      <c r="E31" s="35"/>
      <c r="F31" s="35">
        <f t="shared" si="6"/>
        <v>114</v>
      </c>
      <c r="G31" s="43"/>
      <c r="H31" s="35">
        <v>275</v>
      </c>
      <c r="I31" s="35"/>
      <c r="J31" s="35">
        <f t="shared" si="7"/>
        <v>275</v>
      </c>
      <c r="K31" s="21"/>
    </row>
    <row r="32" spans="1:13" ht="15.5" x14ac:dyDescent="0.35">
      <c r="A32" s="17"/>
      <c r="B32" s="28">
        <v>8</v>
      </c>
      <c r="C32" s="17"/>
      <c r="D32" s="35">
        <v>159.5</v>
      </c>
      <c r="E32" s="35"/>
      <c r="F32" s="35">
        <f t="shared" si="6"/>
        <v>159.5</v>
      </c>
      <c r="G32" s="43"/>
      <c r="H32" s="35">
        <v>418.5</v>
      </c>
      <c r="I32" s="35"/>
      <c r="J32" s="35">
        <f t="shared" si="7"/>
        <v>418.5</v>
      </c>
      <c r="K32" s="21"/>
    </row>
    <row r="33" spans="1:11" ht="15.5" x14ac:dyDescent="0.35">
      <c r="A33" s="17"/>
      <c r="B33" s="28">
        <v>9</v>
      </c>
      <c r="C33" s="17"/>
      <c r="D33" s="35">
        <v>134</v>
      </c>
      <c r="E33" s="35"/>
      <c r="F33" s="35">
        <f t="shared" si="6"/>
        <v>134</v>
      </c>
      <c r="G33" s="43"/>
      <c r="H33" s="35">
        <v>456</v>
      </c>
      <c r="I33" s="35"/>
      <c r="J33" s="35">
        <f t="shared" si="7"/>
        <v>456</v>
      </c>
      <c r="K33" s="21"/>
    </row>
    <row r="34" spans="1:11" ht="15.5" x14ac:dyDescent="0.35">
      <c r="A34" s="17"/>
      <c r="B34" s="28">
        <v>11</v>
      </c>
      <c r="C34" s="17"/>
      <c r="D34" s="35">
        <v>129</v>
      </c>
      <c r="E34" s="35"/>
      <c r="F34" s="35">
        <f t="shared" si="6"/>
        <v>129</v>
      </c>
      <c r="G34" s="43"/>
      <c r="H34" s="35">
        <v>240</v>
      </c>
      <c r="I34" s="35"/>
      <c r="J34" s="35">
        <f t="shared" si="7"/>
        <v>240</v>
      </c>
      <c r="K34" s="21"/>
    </row>
    <row r="35" spans="1:11" ht="15.5" x14ac:dyDescent="0.35">
      <c r="A35" s="17"/>
      <c r="B35" s="28">
        <v>12</v>
      </c>
      <c r="C35" s="17"/>
      <c r="D35" s="35">
        <v>86.5</v>
      </c>
      <c r="E35" s="35"/>
      <c r="F35" s="35">
        <f t="shared" si="6"/>
        <v>86.5</v>
      </c>
      <c r="G35" s="43"/>
      <c r="H35" s="35">
        <v>282</v>
      </c>
      <c r="I35" s="35"/>
      <c r="J35" s="35">
        <f t="shared" si="7"/>
        <v>282</v>
      </c>
      <c r="K35" s="21"/>
    </row>
    <row r="36" spans="1:11" ht="15.5" x14ac:dyDescent="0.35">
      <c r="A36" s="17"/>
      <c r="B36" s="28">
        <v>13</v>
      </c>
      <c r="C36" s="17"/>
      <c r="D36" s="35">
        <v>68</v>
      </c>
      <c r="E36" s="35"/>
      <c r="F36" s="35">
        <f t="shared" si="6"/>
        <v>68</v>
      </c>
      <c r="G36" s="43"/>
      <c r="H36" s="35">
        <v>245.5</v>
      </c>
      <c r="I36" s="35"/>
      <c r="J36" s="35">
        <f t="shared" si="7"/>
        <v>245.5</v>
      </c>
      <c r="K36" s="21"/>
    </row>
    <row r="37" spans="1:11" ht="15.5" x14ac:dyDescent="0.35">
      <c r="A37" s="17"/>
      <c r="B37" s="28">
        <v>14</v>
      </c>
      <c r="C37" s="17"/>
      <c r="D37" s="35">
        <v>125</v>
      </c>
      <c r="E37" s="35"/>
      <c r="F37" s="35">
        <f t="shared" si="6"/>
        <v>125</v>
      </c>
      <c r="G37" s="43"/>
      <c r="H37" s="35">
        <v>761</v>
      </c>
      <c r="I37" s="35"/>
      <c r="J37" s="35">
        <f t="shared" si="7"/>
        <v>761</v>
      </c>
      <c r="K37" s="21"/>
    </row>
    <row r="38" spans="1:11" ht="15.5" x14ac:dyDescent="0.35">
      <c r="A38" s="17"/>
      <c r="B38" s="17"/>
      <c r="C38" s="17"/>
      <c r="D38" s="25"/>
      <c r="E38" s="25"/>
      <c r="F38" s="25"/>
      <c r="G38" s="43"/>
      <c r="H38" s="25"/>
      <c r="I38" s="25"/>
      <c r="J38" s="25"/>
      <c r="K38" s="21"/>
    </row>
    <row r="39" spans="1:11" ht="15.5" x14ac:dyDescent="0.35">
      <c r="A39" s="17"/>
      <c r="B39" s="22"/>
      <c r="C39" s="18" t="e">
        <f>AVERAGE(C26:C30)</f>
        <v>#DIV/0!</v>
      </c>
      <c r="D39" s="27">
        <f>AVERAGE(D26:D37)</f>
        <v>86.083333333333329</v>
      </c>
      <c r="E39" s="27" t="e">
        <f t="shared" ref="E39:F39" si="8">AVERAGE(E26:E37)</f>
        <v>#DIV/0!</v>
      </c>
      <c r="F39" s="27">
        <f t="shared" si="8"/>
        <v>86.083333333333329</v>
      </c>
      <c r="G39" s="43"/>
      <c r="H39" s="27">
        <f>AVERAGE(H26:H37)</f>
        <v>410</v>
      </c>
      <c r="I39" s="27" t="e">
        <f t="shared" ref="I39:J39" si="9">AVERAGE(I26:I37)</f>
        <v>#DIV/0!</v>
      </c>
      <c r="J39" s="27">
        <f t="shared" si="9"/>
        <v>410</v>
      </c>
      <c r="K39" s="21"/>
    </row>
    <row r="40" spans="1:11" ht="15.5" x14ac:dyDescent="0.35">
      <c r="A40" s="18"/>
      <c r="B40" s="23"/>
      <c r="C40" s="18" t="e">
        <f>STDEV(C26:C30)</f>
        <v>#DIV/0!</v>
      </c>
      <c r="D40" s="27">
        <f>STDEV(D26:D37)</f>
        <v>44.341050820642359</v>
      </c>
      <c r="E40" s="27" t="e">
        <f t="shared" ref="E40:F40" si="10">STDEV(E26:E37)</f>
        <v>#DIV/0!</v>
      </c>
      <c r="F40" s="27">
        <f t="shared" si="10"/>
        <v>44.341050820642359</v>
      </c>
      <c r="G40" s="43"/>
      <c r="H40" s="27">
        <f>STDEV(H26:H37)</f>
        <v>195.0679368835381</v>
      </c>
      <c r="I40" s="27" t="e">
        <f t="shared" ref="I40:J40" si="11">STDEV(I26:I37)</f>
        <v>#DIV/0!</v>
      </c>
      <c r="J40" s="27">
        <f t="shared" si="11"/>
        <v>195.0679368835381</v>
      </c>
      <c r="K40" s="21"/>
    </row>
    <row r="41" spans="1:11" ht="15.5" x14ac:dyDescent="0.35">
      <c r="A41" s="17"/>
      <c r="B41" s="17"/>
      <c r="C41" s="17"/>
      <c r="D41" s="18"/>
      <c r="E41" s="18"/>
      <c r="F41" s="18"/>
      <c r="G41" s="43"/>
      <c r="H41" s="18"/>
      <c r="I41" s="18"/>
      <c r="J41" s="18"/>
      <c r="K41" s="21"/>
    </row>
    <row r="42" spans="1:11" ht="15.5" x14ac:dyDescent="0.35">
      <c r="A42" s="17"/>
      <c r="B42" s="19"/>
      <c r="C42" s="17"/>
      <c r="D42" s="118" t="s">
        <v>63</v>
      </c>
      <c r="E42" s="118"/>
      <c r="F42" s="118"/>
      <c r="G42" s="43"/>
      <c r="H42" s="118" t="s">
        <v>63</v>
      </c>
      <c r="I42" s="118"/>
      <c r="J42" s="118"/>
      <c r="K42" s="21"/>
    </row>
    <row r="43" spans="1:11" ht="15.5" x14ac:dyDescent="0.35">
      <c r="A43" s="17"/>
      <c r="B43" s="20"/>
      <c r="C43" s="17"/>
      <c r="D43" s="118" t="s">
        <v>15</v>
      </c>
      <c r="E43" s="118"/>
      <c r="F43" s="118"/>
      <c r="G43" s="43"/>
      <c r="H43" s="118" t="s">
        <v>18</v>
      </c>
      <c r="I43" s="118"/>
      <c r="J43" s="118"/>
      <c r="K43" s="21"/>
    </row>
    <row r="44" spans="1:11" ht="15.5" x14ac:dyDescent="0.35">
      <c r="A44" s="17"/>
      <c r="B44" s="17"/>
      <c r="C44" s="17"/>
      <c r="D44" s="35" t="s">
        <v>94</v>
      </c>
      <c r="E44" s="35"/>
      <c r="F44" s="40" t="s">
        <v>19</v>
      </c>
      <c r="G44" s="21"/>
      <c r="H44" s="35" t="s">
        <v>94</v>
      </c>
      <c r="I44" s="35"/>
      <c r="J44" s="40" t="s">
        <v>19</v>
      </c>
      <c r="K44" s="21"/>
    </row>
    <row r="45" spans="1:11" ht="15.5" x14ac:dyDescent="0.35">
      <c r="A45" s="17"/>
      <c r="B45" s="17"/>
      <c r="C45" s="17"/>
      <c r="D45" s="18"/>
      <c r="E45" s="18"/>
      <c r="F45" s="18"/>
      <c r="G45" s="43"/>
      <c r="H45" s="18"/>
      <c r="I45" s="18"/>
      <c r="J45" s="18"/>
      <c r="K45" s="21"/>
    </row>
    <row r="46" spans="1:11" ht="15.5" x14ac:dyDescent="0.35">
      <c r="A46" s="17"/>
      <c r="B46" s="28">
        <v>1</v>
      </c>
      <c r="C46" s="17"/>
      <c r="D46" s="35">
        <v>46</v>
      </c>
      <c r="E46" s="35"/>
      <c r="F46" s="35">
        <f>AVERAGE(D46:E46)</f>
        <v>46</v>
      </c>
      <c r="G46" s="43"/>
      <c r="H46" s="35">
        <v>23</v>
      </c>
      <c r="I46" s="35"/>
      <c r="J46" s="35">
        <f>AVERAGE(H46:I46)</f>
        <v>23</v>
      </c>
      <c r="K46" s="21"/>
    </row>
    <row r="47" spans="1:11" ht="15.5" x14ac:dyDescent="0.35">
      <c r="A47" s="17"/>
      <c r="B47" s="28">
        <v>2</v>
      </c>
      <c r="C47" s="17"/>
      <c r="D47" s="35">
        <v>33</v>
      </c>
      <c r="E47" s="35"/>
      <c r="F47" s="35">
        <f t="shared" ref="F47:F57" si="12">AVERAGE(D47:E47)</f>
        <v>33</v>
      </c>
      <c r="G47" s="43"/>
      <c r="H47" s="35">
        <v>30</v>
      </c>
      <c r="I47" s="35"/>
      <c r="J47" s="35">
        <f t="shared" ref="J47:J57" si="13">AVERAGE(H47:I47)</f>
        <v>30</v>
      </c>
      <c r="K47" s="21"/>
    </row>
    <row r="48" spans="1:11" ht="15.5" x14ac:dyDescent="0.35">
      <c r="A48" s="17"/>
      <c r="B48" s="28">
        <v>3</v>
      </c>
      <c r="C48" s="17"/>
      <c r="D48" s="35">
        <v>60</v>
      </c>
      <c r="E48" s="35"/>
      <c r="F48" s="35">
        <f t="shared" si="12"/>
        <v>60</v>
      </c>
      <c r="G48" s="43"/>
      <c r="H48" s="35">
        <v>52</v>
      </c>
      <c r="I48" s="35"/>
      <c r="J48" s="35">
        <f t="shared" si="13"/>
        <v>52</v>
      </c>
      <c r="K48" s="21"/>
    </row>
    <row r="49" spans="1:12" ht="15.5" x14ac:dyDescent="0.35">
      <c r="A49" s="17"/>
      <c r="B49" s="28">
        <v>4</v>
      </c>
      <c r="C49" s="17"/>
      <c r="D49" s="35">
        <v>39</v>
      </c>
      <c r="E49" s="35"/>
      <c r="F49" s="35">
        <f t="shared" si="12"/>
        <v>39</v>
      </c>
      <c r="G49" s="43"/>
      <c r="H49" s="35">
        <v>33</v>
      </c>
      <c r="I49" s="35"/>
      <c r="J49" s="35">
        <f t="shared" si="13"/>
        <v>33</v>
      </c>
      <c r="K49" s="21"/>
    </row>
    <row r="50" spans="1:12" ht="15.5" x14ac:dyDescent="0.35">
      <c r="A50" s="17"/>
      <c r="B50" s="28">
        <v>5</v>
      </c>
      <c r="C50" s="17"/>
      <c r="D50" s="35">
        <v>46</v>
      </c>
      <c r="E50" s="35"/>
      <c r="F50" s="35">
        <f t="shared" si="12"/>
        <v>46</v>
      </c>
      <c r="G50" s="46"/>
      <c r="H50" s="35">
        <v>69</v>
      </c>
      <c r="I50" s="35"/>
      <c r="J50" s="35">
        <f t="shared" si="13"/>
        <v>69</v>
      </c>
      <c r="K50" s="21"/>
    </row>
    <row r="51" spans="1:12" ht="15.5" x14ac:dyDescent="0.35">
      <c r="A51" s="17"/>
      <c r="B51" s="28">
        <v>7</v>
      </c>
      <c r="C51" s="17"/>
      <c r="D51" s="35">
        <v>75.5</v>
      </c>
      <c r="E51" s="35"/>
      <c r="F51" s="35">
        <f t="shared" si="12"/>
        <v>75.5</v>
      </c>
      <c r="G51" s="46"/>
      <c r="H51" s="35">
        <v>89.5</v>
      </c>
      <c r="I51" s="35"/>
      <c r="J51" s="35">
        <f t="shared" si="13"/>
        <v>89.5</v>
      </c>
      <c r="K51" s="21"/>
    </row>
    <row r="52" spans="1:12" ht="15.5" x14ac:dyDescent="0.35">
      <c r="A52" s="17"/>
      <c r="B52" s="28">
        <v>8</v>
      </c>
      <c r="C52" s="17"/>
      <c r="D52" s="35">
        <v>145.5</v>
      </c>
      <c r="E52" s="35"/>
      <c r="F52" s="35">
        <f t="shared" si="12"/>
        <v>145.5</v>
      </c>
      <c r="G52" s="46"/>
      <c r="H52" s="35">
        <v>95.5</v>
      </c>
      <c r="I52" s="35"/>
      <c r="J52" s="35">
        <f t="shared" si="13"/>
        <v>95.5</v>
      </c>
      <c r="K52" s="21"/>
    </row>
    <row r="53" spans="1:12" ht="15.5" x14ac:dyDescent="0.35">
      <c r="A53" s="17"/>
      <c r="B53" s="28">
        <v>9</v>
      </c>
      <c r="C53" s="17"/>
      <c r="D53" s="35">
        <v>89.5</v>
      </c>
      <c r="E53" s="35"/>
      <c r="F53" s="35">
        <f t="shared" si="12"/>
        <v>89.5</v>
      </c>
      <c r="G53" s="46"/>
      <c r="H53" s="35">
        <v>59</v>
      </c>
      <c r="I53" s="35"/>
      <c r="J53" s="35">
        <f t="shared" si="13"/>
        <v>59</v>
      </c>
      <c r="K53" s="21"/>
    </row>
    <row r="54" spans="1:12" ht="15.5" x14ac:dyDescent="0.35">
      <c r="A54" s="17"/>
      <c r="B54" s="28">
        <v>11</v>
      </c>
      <c r="C54" s="17"/>
      <c r="D54" s="35">
        <v>163.5</v>
      </c>
      <c r="E54" s="35"/>
      <c r="F54" s="35">
        <f t="shared" si="12"/>
        <v>163.5</v>
      </c>
      <c r="G54" s="46"/>
      <c r="H54" s="35">
        <v>206</v>
      </c>
      <c r="I54" s="35"/>
      <c r="J54" s="35">
        <f t="shared" si="13"/>
        <v>206</v>
      </c>
      <c r="K54" s="21"/>
    </row>
    <row r="55" spans="1:12" ht="15.5" x14ac:dyDescent="0.35">
      <c r="A55" s="17"/>
      <c r="B55" s="28">
        <v>12</v>
      </c>
      <c r="C55" s="17"/>
      <c r="D55" s="35">
        <v>106</v>
      </c>
      <c r="E55" s="35"/>
      <c r="F55" s="35">
        <f t="shared" si="12"/>
        <v>106</v>
      </c>
      <c r="G55" s="46"/>
      <c r="H55" s="35">
        <v>119.5</v>
      </c>
      <c r="I55" s="35"/>
      <c r="J55" s="35">
        <f t="shared" si="13"/>
        <v>119.5</v>
      </c>
      <c r="K55" s="21"/>
    </row>
    <row r="56" spans="1:12" ht="15.5" x14ac:dyDescent="0.35">
      <c r="A56" s="17"/>
      <c r="B56" s="28">
        <v>13</v>
      </c>
      <c r="C56" s="17"/>
      <c r="D56" s="35">
        <v>91</v>
      </c>
      <c r="E56" s="35"/>
      <c r="F56" s="35">
        <f t="shared" si="12"/>
        <v>91</v>
      </c>
      <c r="G56" s="46"/>
      <c r="H56" s="35">
        <v>86.5</v>
      </c>
      <c r="I56" s="35"/>
      <c r="J56" s="35">
        <f t="shared" si="13"/>
        <v>86.5</v>
      </c>
      <c r="K56" s="21"/>
    </row>
    <row r="57" spans="1:12" ht="15.5" x14ac:dyDescent="0.35">
      <c r="A57" s="17"/>
      <c r="B57" s="28">
        <v>14</v>
      </c>
      <c r="C57" s="17"/>
      <c r="D57" s="35">
        <v>160.5</v>
      </c>
      <c r="E57" s="35"/>
      <c r="F57" s="35">
        <f t="shared" si="12"/>
        <v>160.5</v>
      </c>
      <c r="G57" s="46"/>
      <c r="H57" s="35">
        <v>154.5</v>
      </c>
      <c r="I57" s="35"/>
      <c r="J57" s="35">
        <f t="shared" si="13"/>
        <v>154.5</v>
      </c>
      <c r="K57" s="21"/>
    </row>
    <row r="58" spans="1:12" ht="15.5" x14ac:dyDescent="0.35">
      <c r="A58" s="17"/>
      <c r="B58" s="17"/>
      <c r="C58" s="17"/>
      <c r="D58" s="25"/>
      <c r="E58" s="25"/>
      <c r="F58" s="25"/>
      <c r="G58" s="43"/>
      <c r="H58" s="25"/>
      <c r="I58" s="25"/>
      <c r="J58" s="25"/>
      <c r="K58" s="21"/>
    </row>
    <row r="59" spans="1:12" ht="15.5" x14ac:dyDescent="0.35">
      <c r="A59" s="17"/>
      <c r="B59" s="22"/>
      <c r="C59" s="18" t="e">
        <f>AVERAGE(C46:C50)</f>
        <v>#DIV/0!</v>
      </c>
      <c r="D59" s="27">
        <f>AVERAGE(D46:D57)</f>
        <v>87.958333333333329</v>
      </c>
      <c r="E59" s="27" t="e">
        <f t="shared" ref="E59:F59" si="14">AVERAGE(E46:E57)</f>
        <v>#DIV/0!</v>
      </c>
      <c r="F59" s="27">
        <f t="shared" si="14"/>
        <v>87.958333333333329</v>
      </c>
      <c r="G59" s="43"/>
      <c r="H59" s="27">
        <f>AVERAGE(H46:H57)</f>
        <v>84.791666666666671</v>
      </c>
      <c r="I59" s="27" t="e">
        <f t="shared" ref="I59:J59" si="15">AVERAGE(I46:I57)</f>
        <v>#DIV/0!</v>
      </c>
      <c r="J59" s="27">
        <f t="shared" si="15"/>
        <v>84.791666666666671</v>
      </c>
      <c r="K59" s="21"/>
    </row>
    <row r="60" spans="1:12" ht="15.5" x14ac:dyDescent="0.35">
      <c r="A60" s="18"/>
      <c r="B60" s="23"/>
      <c r="C60" s="18" t="e">
        <f>STDEV(C46:C50)</f>
        <v>#DIV/0!</v>
      </c>
      <c r="D60" s="27">
        <f>STDEV(D46:D57)</f>
        <v>47.186505357769278</v>
      </c>
      <c r="E60" s="27" t="e">
        <f t="shared" ref="E60:F60" si="16">STDEV(E46:E57)</f>
        <v>#DIV/0!</v>
      </c>
      <c r="F60" s="27">
        <f t="shared" si="16"/>
        <v>47.186505357769278</v>
      </c>
      <c r="G60" s="43"/>
      <c r="H60" s="27">
        <f>STDEV(H46:H57)</f>
        <v>54.261763841138773</v>
      </c>
      <c r="I60" s="27" t="e">
        <f t="shared" ref="I60:J60" si="17">STDEV(I46:I57)</f>
        <v>#DIV/0!</v>
      </c>
      <c r="J60" s="27">
        <f t="shared" si="17"/>
        <v>54.261763841138773</v>
      </c>
      <c r="K60" s="21"/>
    </row>
    <row r="61" spans="1:12" ht="15.5" x14ac:dyDescent="0.35">
      <c r="A61" s="17"/>
      <c r="B61" s="17"/>
      <c r="C61" s="17"/>
      <c r="D61" s="18"/>
      <c r="E61" s="18"/>
      <c r="F61" s="18"/>
      <c r="G61" s="43"/>
      <c r="H61" s="18"/>
      <c r="I61" s="18"/>
      <c r="J61" s="18"/>
      <c r="K61" s="21"/>
    </row>
    <row r="62" spans="1:12" ht="15.5" x14ac:dyDescent="0.35">
      <c r="A62" s="17"/>
      <c r="B62" s="19"/>
      <c r="C62" s="17"/>
      <c r="D62" s="118" t="s">
        <v>64</v>
      </c>
      <c r="E62" s="118"/>
      <c r="F62" s="118"/>
      <c r="G62" s="43"/>
      <c r="H62" s="118" t="s">
        <v>64</v>
      </c>
      <c r="I62" s="118"/>
      <c r="J62" s="118"/>
      <c r="K62" s="21"/>
    </row>
    <row r="63" spans="1:12" ht="15.5" x14ac:dyDescent="0.35">
      <c r="A63" s="17"/>
      <c r="B63" s="20"/>
      <c r="C63" s="17"/>
      <c r="D63" s="118" t="s">
        <v>15</v>
      </c>
      <c r="E63" s="118"/>
      <c r="F63" s="118"/>
      <c r="G63" s="43"/>
      <c r="H63" s="118" t="s">
        <v>18</v>
      </c>
      <c r="I63" s="118"/>
      <c r="J63" s="118"/>
      <c r="K63" s="21"/>
    </row>
    <row r="64" spans="1:12" ht="15.5" x14ac:dyDescent="0.35">
      <c r="A64" s="17"/>
      <c r="B64" s="17"/>
      <c r="C64" s="17"/>
      <c r="D64" s="35" t="s">
        <v>94</v>
      </c>
      <c r="E64" s="35"/>
      <c r="F64" s="40" t="s">
        <v>19</v>
      </c>
      <c r="G64" s="21"/>
      <c r="H64" s="35" t="s">
        <v>94</v>
      </c>
      <c r="I64" s="35"/>
      <c r="J64" s="40" t="s">
        <v>19</v>
      </c>
      <c r="K64" s="21"/>
      <c r="L64" s="35"/>
    </row>
    <row r="65" spans="1:13" ht="15.5" x14ac:dyDescent="0.35">
      <c r="A65" s="17"/>
      <c r="B65" s="17"/>
      <c r="C65" s="17"/>
      <c r="D65" s="18"/>
      <c r="E65" s="18"/>
      <c r="F65" s="18"/>
      <c r="G65" s="43"/>
      <c r="H65" s="18"/>
      <c r="I65" s="18"/>
      <c r="J65" s="18"/>
      <c r="K65" s="21"/>
      <c r="L65" s="24"/>
    </row>
    <row r="66" spans="1:13" ht="15.5" x14ac:dyDescent="0.35">
      <c r="A66" s="17"/>
      <c r="B66" s="28">
        <v>1</v>
      </c>
      <c r="C66" s="17"/>
      <c r="D66" s="35">
        <v>52</v>
      </c>
      <c r="E66" s="35"/>
      <c r="F66" s="35">
        <f>AVERAGE(D66:E66)</f>
        <v>52</v>
      </c>
      <c r="G66" s="43"/>
      <c r="H66" s="35">
        <v>565</v>
      </c>
      <c r="I66" s="35"/>
      <c r="J66" s="35">
        <f>AVERAGE(H66:I66)</f>
        <v>565</v>
      </c>
      <c r="K66" s="21"/>
      <c r="L66" s="24"/>
      <c r="M66" s="35"/>
    </row>
    <row r="67" spans="1:13" ht="15.5" x14ac:dyDescent="0.35">
      <c r="A67" s="17"/>
      <c r="B67" s="28">
        <v>2</v>
      </c>
      <c r="C67" s="17"/>
      <c r="D67" s="35">
        <v>42</v>
      </c>
      <c r="E67" s="35"/>
      <c r="F67" s="35">
        <f t="shared" ref="F67:F77" si="18">AVERAGE(D67:E67)</f>
        <v>42</v>
      </c>
      <c r="G67" s="43"/>
      <c r="H67" s="35">
        <v>945</v>
      </c>
      <c r="I67" s="35"/>
      <c r="J67" s="35">
        <f t="shared" ref="J67:J77" si="19">AVERAGE(H67:I67)</f>
        <v>945</v>
      </c>
      <c r="K67" s="21"/>
      <c r="L67" s="24"/>
      <c r="M67" s="35"/>
    </row>
    <row r="68" spans="1:13" ht="15.5" x14ac:dyDescent="0.35">
      <c r="A68" s="17"/>
      <c r="B68" s="28">
        <v>3</v>
      </c>
      <c r="C68" s="17"/>
      <c r="D68" s="35">
        <v>54</v>
      </c>
      <c r="E68" s="35"/>
      <c r="F68" s="35">
        <f t="shared" si="18"/>
        <v>54</v>
      </c>
      <c r="G68" s="43"/>
      <c r="H68" s="35">
        <v>879</v>
      </c>
      <c r="I68" s="35"/>
      <c r="J68" s="35">
        <f t="shared" si="19"/>
        <v>879</v>
      </c>
      <c r="K68" s="21"/>
      <c r="L68" s="24"/>
      <c r="M68" s="35"/>
    </row>
    <row r="69" spans="1:13" ht="15.5" x14ac:dyDescent="0.35">
      <c r="A69" s="17"/>
      <c r="B69" s="28">
        <v>4</v>
      </c>
      <c r="C69" s="17"/>
      <c r="D69" s="35">
        <v>39</v>
      </c>
      <c r="E69" s="35"/>
      <c r="F69" s="35">
        <f t="shared" si="18"/>
        <v>39</v>
      </c>
      <c r="G69" s="43"/>
      <c r="H69" s="35">
        <v>323</v>
      </c>
      <c r="I69" s="35"/>
      <c r="J69" s="35">
        <f t="shared" si="19"/>
        <v>323</v>
      </c>
      <c r="K69" s="21"/>
      <c r="L69" s="24"/>
      <c r="M69" s="35"/>
    </row>
    <row r="70" spans="1:13" ht="15.5" x14ac:dyDescent="0.35">
      <c r="A70" s="17"/>
      <c r="B70" s="28">
        <v>5</v>
      </c>
      <c r="C70" s="17"/>
      <c r="D70" s="35">
        <v>50</v>
      </c>
      <c r="E70" s="35"/>
      <c r="F70" s="35">
        <f t="shared" si="18"/>
        <v>50</v>
      </c>
      <c r="G70" s="43"/>
      <c r="H70" s="35">
        <v>790</v>
      </c>
      <c r="I70" s="35"/>
      <c r="J70" s="35">
        <f t="shared" si="19"/>
        <v>790</v>
      </c>
      <c r="K70" s="21"/>
      <c r="L70" s="24"/>
      <c r="M70" s="35"/>
    </row>
    <row r="71" spans="1:13" ht="15.5" x14ac:dyDescent="0.35">
      <c r="A71" s="17"/>
      <c r="B71" s="28">
        <v>7</v>
      </c>
      <c r="C71" s="17"/>
      <c r="D71" s="35">
        <v>84</v>
      </c>
      <c r="E71" s="35"/>
      <c r="F71" s="35">
        <f t="shared" si="18"/>
        <v>84</v>
      </c>
      <c r="G71" s="43"/>
      <c r="H71" s="35">
        <v>351</v>
      </c>
      <c r="I71" s="35"/>
      <c r="J71" s="35">
        <f t="shared" si="19"/>
        <v>351</v>
      </c>
      <c r="K71" s="21"/>
      <c r="L71" s="24"/>
      <c r="M71" s="35"/>
    </row>
    <row r="72" spans="1:13" ht="15.5" x14ac:dyDescent="0.35">
      <c r="A72" s="17"/>
      <c r="B72" s="28">
        <v>8</v>
      </c>
      <c r="C72" s="17"/>
      <c r="D72" s="35">
        <v>163</v>
      </c>
      <c r="E72" s="35"/>
      <c r="F72" s="35">
        <f t="shared" si="18"/>
        <v>163</v>
      </c>
      <c r="G72" s="43"/>
      <c r="H72" s="35">
        <v>285</v>
      </c>
      <c r="I72" s="35"/>
      <c r="J72" s="35">
        <f t="shared" si="19"/>
        <v>285</v>
      </c>
      <c r="K72" s="21"/>
      <c r="L72" s="24"/>
      <c r="M72" s="35"/>
    </row>
    <row r="73" spans="1:13" ht="15.5" x14ac:dyDescent="0.35">
      <c r="A73" s="17"/>
      <c r="B73" s="28">
        <v>9</v>
      </c>
      <c r="C73" s="17"/>
      <c r="D73" s="35">
        <v>84.5</v>
      </c>
      <c r="E73" s="35"/>
      <c r="F73" s="35">
        <f t="shared" si="18"/>
        <v>84.5</v>
      </c>
      <c r="G73" s="43"/>
      <c r="H73" s="35">
        <v>779</v>
      </c>
      <c r="I73" s="35"/>
      <c r="J73" s="35">
        <f t="shared" si="19"/>
        <v>779</v>
      </c>
      <c r="K73" s="21"/>
      <c r="L73" s="24"/>
      <c r="M73" s="35"/>
    </row>
    <row r="74" spans="1:13" ht="15.5" x14ac:dyDescent="0.35">
      <c r="A74" s="17"/>
      <c r="B74" s="28">
        <v>11</v>
      </c>
      <c r="C74" s="17"/>
      <c r="D74" s="35">
        <v>200.5</v>
      </c>
      <c r="E74" s="35"/>
      <c r="F74" s="35">
        <f t="shared" si="18"/>
        <v>200.5</v>
      </c>
      <c r="G74" s="43"/>
      <c r="H74" s="35">
        <v>342.5</v>
      </c>
      <c r="I74" s="35"/>
      <c r="J74" s="35">
        <f t="shared" si="19"/>
        <v>342.5</v>
      </c>
      <c r="K74" s="21"/>
      <c r="L74" s="24"/>
      <c r="M74" s="35"/>
    </row>
    <row r="75" spans="1:13" ht="15.5" x14ac:dyDescent="0.35">
      <c r="A75" s="17"/>
      <c r="B75" s="28">
        <v>12</v>
      </c>
      <c r="C75" s="17"/>
      <c r="D75" s="35">
        <v>85</v>
      </c>
      <c r="E75" s="35"/>
      <c r="F75" s="35">
        <f t="shared" si="18"/>
        <v>85</v>
      </c>
      <c r="G75" s="43"/>
      <c r="H75" s="35">
        <v>467.5</v>
      </c>
      <c r="I75" s="35"/>
      <c r="J75" s="35">
        <f t="shared" si="19"/>
        <v>467.5</v>
      </c>
      <c r="K75" s="21"/>
      <c r="L75" s="24"/>
      <c r="M75" s="35"/>
    </row>
    <row r="76" spans="1:13" ht="15.5" x14ac:dyDescent="0.35">
      <c r="A76" s="17"/>
      <c r="B76" s="28">
        <v>13</v>
      </c>
      <c r="C76" s="17"/>
      <c r="D76" s="35">
        <v>87</v>
      </c>
      <c r="E76" s="35"/>
      <c r="F76" s="35">
        <f t="shared" si="18"/>
        <v>87</v>
      </c>
      <c r="G76" s="43"/>
      <c r="H76" s="35">
        <v>579</v>
      </c>
      <c r="I76" s="35"/>
      <c r="J76" s="35">
        <f t="shared" si="19"/>
        <v>579</v>
      </c>
      <c r="K76" s="21"/>
      <c r="L76" s="24"/>
      <c r="M76" s="35"/>
    </row>
    <row r="77" spans="1:13" ht="15.5" x14ac:dyDescent="0.35">
      <c r="A77" s="17"/>
      <c r="B77" s="28">
        <v>14</v>
      </c>
      <c r="C77" s="17"/>
      <c r="D77" s="35">
        <v>111.5</v>
      </c>
      <c r="E77" s="35"/>
      <c r="F77" s="35">
        <f t="shared" si="18"/>
        <v>111.5</v>
      </c>
      <c r="G77" s="43"/>
      <c r="H77" s="35">
        <v>802</v>
      </c>
      <c r="I77" s="35"/>
      <c r="J77" s="35">
        <f t="shared" si="19"/>
        <v>802</v>
      </c>
      <c r="K77" s="21"/>
      <c r="L77" s="24"/>
      <c r="M77" s="35"/>
    </row>
    <row r="78" spans="1:13" ht="15.5" x14ac:dyDescent="0.35">
      <c r="A78" s="17"/>
      <c r="B78" s="17"/>
      <c r="C78" s="17"/>
      <c r="D78" s="25"/>
      <c r="E78" s="25"/>
      <c r="F78" s="25"/>
      <c r="G78" s="43"/>
      <c r="H78" s="25"/>
      <c r="I78" s="25"/>
      <c r="J78" s="25"/>
      <c r="K78" s="21"/>
      <c r="L78" s="24"/>
    </row>
    <row r="79" spans="1:13" ht="15.5" x14ac:dyDescent="0.35">
      <c r="A79" s="17"/>
      <c r="B79" s="22"/>
      <c r="C79" s="18" t="e">
        <f>AVERAGE(C66:C70)</f>
        <v>#DIV/0!</v>
      </c>
      <c r="D79" s="27">
        <f>AVERAGE(D66:D77)</f>
        <v>87.708333333333329</v>
      </c>
      <c r="E79" s="27" t="e">
        <f t="shared" ref="E79:F79" si="20">AVERAGE(E66:E77)</f>
        <v>#DIV/0!</v>
      </c>
      <c r="F79" s="27">
        <f t="shared" si="20"/>
        <v>87.708333333333329</v>
      </c>
      <c r="G79" s="43"/>
      <c r="H79" s="27">
        <f>AVERAGE(H66:H77)</f>
        <v>592.33333333333337</v>
      </c>
      <c r="I79" s="27" t="e">
        <f t="shared" ref="I79" si="21">AVERAGE(I66:I77)</f>
        <v>#DIV/0!</v>
      </c>
      <c r="J79" s="27">
        <f>AVERAGE(J66:J77)</f>
        <v>592.33333333333337</v>
      </c>
      <c r="K79" s="21"/>
      <c r="L79" s="24"/>
    </row>
    <row r="80" spans="1:13" ht="15.5" x14ac:dyDescent="0.35">
      <c r="A80" s="18"/>
      <c r="B80" s="23"/>
      <c r="C80" s="18" t="e">
        <f>STDEV(C66:C70)</f>
        <v>#DIV/0!</v>
      </c>
      <c r="D80" s="27">
        <f>STDEV(D66:D77)</f>
        <v>49.80300206966961</v>
      </c>
      <c r="E80" s="27" t="e">
        <f t="shared" ref="E80:F80" si="22">STDEV(E66:E77)</f>
        <v>#DIV/0!</v>
      </c>
      <c r="F80" s="27">
        <f t="shared" si="22"/>
        <v>49.80300206966961</v>
      </c>
      <c r="G80" s="43"/>
      <c r="H80" s="27">
        <f>STDEV(H66:H77)</f>
        <v>239.04909474200008</v>
      </c>
      <c r="I80" s="27" t="e">
        <f t="shared" ref="I80:J80" si="23">STDEV(I66:I77)</f>
        <v>#DIV/0!</v>
      </c>
      <c r="J80" s="27">
        <f t="shared" si="23"/>
        <v>239.04909474200008</v>
      </c>
      <c r="K80" s="21"/>
      <c r="L80" s="24"/>
    </row>
    <row r="81" spans="1:11" ht="15.5" x14ac:dyDescent="0.35">
      <c r="A81" s="17"/>
      <c r="B81" s="17"/>
      <c r="C81" s="17"/>
      <c r="D81" s="18"/>
      <c r="E81" s="18"/>
      <c r="F81" s="18"/>
      <c r="G81" s="21"/>
      <c r="H81" s="18"/>
      <c r="I81" s="18"/>
      <c r="J81" s="18"/>
      <c r="K81" s="21" t="s">
        <v>54</v>
      </c>
    </row>
    <row r="82" spans="1:11" x14ac:dyDescent="0.35">
      <c r="C82" s="32"/>
      <c r="D82" s="32"/>
      <c r="E82" s="32"/>
      <c r="F82" s="31"/>
      <c r="G82" s="32"/>
      <c r="H82" s="32"/>
      <c r="I82" s="32"/>
      <c r="J82" s="31"/>
    </row>
    <row r="83" spans="1:11" x14ac:dyDescent="0.35">
      <c r="C83" s="32"/>
      <c r="D83" s="32"/>
      <c r="E83" s="32"/>
      <c r="F83" s="31"/>
      <c r="G83" s="32"/>
      <c r="H83" s="32"/>
      <c r="I83" s="32"/>
      <c r="J83" s="31"/>
    </row>
    <row r="84" spans="1:11" x14ac:dyDescent="0.35">
      <c r="C84" s="32"/>
      <c r="D84" s="32"/>
      <c r="E84" s="32"/>
      <c r="F84" s="31"/>
      <c r="G84" s="32"/>
      <c r="H84" s="32"/>
      <c r="I84" s="32"/>
      <c r="J84" s="31"/>
    </row>
    <row r="85" spans="1:11" x14ac:dyDescent="0.35">
      <c r="C85" s="32"/>
      <c r="D85" s="32"/>
      <c r="E85" s="32"/>
      <c r="F85" s="31"/>
      <c r="G85" s="32"/>
      <c r="H85" s="32"/>
      <c r="I85" s="32"/>
      <c r="J85" s="31"/>
    </row>
    <row r="86" spans="1:11" x14ac:dyDescent="0.35">
      <c r="C86" s="32"/>
      <c r="D86" s="32"/>
      <c r="E86" s="32"/>
      <c r="F86" s="31"/>
      <c r="G86" s="32"/>
      <c r="H86" s="32"/>
      <c r="I86" s="32"/>
      <c r="J86" s="31"/>
    </row>
    <row r="87" spans="1:11" x14ac:dyDescent="0.35">
      <c r="C87" s="32"/>
      <c r="D87" s="32"/>
      <c r="E87" s="32"/>
      <c r="F87" s="31"/>
      <c r="G87" s="32"/>
      <c r="H87" s="32"/>
      <c r="I87" s="32"/>
      <c r="J87" s="31"/>
    </row>
    <row r="88" spans="1:11" x14ac:dyDescent="0.35">
      <c r="C88" s="32"/>
      <c r="D88" s="32"/>
      <c r="E88" s="32"/>
      <c r="F88" s="31"/>
      <c r="G88" s="32"/>
      <c r="H88" s="32"/>
      <c r="I88" s="32"/>
      <c r="J88" s="31"/>
    </row>
    <row r="89" spans="1:11" x14ac:dyDescent="0.35">
      <c r="C89" s="32"/>
      <c r="D89" s="32"/>
      <c r="E89" s="32"/>
      <c r="F89" s="31"/>
      <c r="G89" s="32"/>
      <c r="H89" s="32"/>
      <c r="I89" s="32"/>
      <c r="J89" s="31"/>
    </row>
    <row r="90" spans="1:11" x14ac:dyDescent="0.35">
      <c r="C90" s="32"/>
      <c r="D90" s="32"/>
      <c r="E90" s="32"/>
      <c r="F90" s="31"/>
      <c r="G90" s="32"/>
      <c r="H90" s="32"/>
      <c r="I90" s="32"/>
      <c r="J90" s="31"/>
    </row>
    <row r="93" spans="1:11" x14ac:dyDescent="0.35">
      <c r="D93" s="29"/>
      <c r="E93" s="29"/>
      <c r="F93" s="29"/>
    </row>
    <row r="94" spans="1:11" x14ac:dyDescent="0.35">
      <c r="D94" s="29"/>
      <c r="E94" s="29"/>
      <c r="F94" s="29"/>
    </row>
    <row r="95" spans="1:11" x14ac:dyDescent="0.35">
      <c r="D95" s="29"/>
      <c r="E95" s="29"/>
      <c r="F95" s="66"/>
    </row>
    <row r="96" spans="1:11" x14ac:dyDescent="0.35">
      <c r="D96" s="29"/>
      <c r="E96" s="29"/>
      <c r="F96" s="66"/>
    </row>
    <row r="97" spans="4:7" x14ac:dyDescent="0.35">
      <c r="D97" s="29"/>
      <c r="E97" s="29"/>
      <c r="F97" s="66"/>
    </row>
    <row r="98" spans="4:7" x14ac:dyDescent="0.35">
      <c r="D98" s="29"/>
      <c r="E98" s="29"/>
      <c r="F98" s="66"/>
    </row>
    <row r="99" spans="4:7" x14ac:dyDescent="0.35">
      <c r="D99" s="29"/>
      <c r="E99" s="29"/>
      <c r="F99" s="66"/>
    </row>
    <row r="100" spans="4:7" x14ac:dyDescent="0.35">
      <c r="D100" s="29"/>
      <c r="E100" s="29"/>
      <c r="F100" s="66"/>
    </row>
    <row r="101" spans="4:7" x14ac:dyDescent="0.35">
      <c r="D101" s="29"/>
      <c r="E101" s="29"/>
      <c r="F101" s="66"/>
    </row>
    <row r="102" spans="4:7" x14ac:dyDescent="0.35">
      <c r="D102" s="29"/>
      <c r="E102" s="29"/>
      <c r="F102" s="66"/>
    </row>
    <row r="103" spans="4:7" x14ac:dyDescent="0.35">
      <c r="D103" s="29"/>
      <c r="E103" s="29"/>
      <c r="F103" s="66"/>
    </row>
    <row r="104" spans="4:7" x14ac:dyDescent="0.35">
      <c r="D104" s="29"/>
      <c r="E104" s="29"/>
      <c r="F104" s="66"/>
    </row>
    <row r="105" spans="4:7" x14ac:dyDescent="0.35">
      <c r="D105" s="29"/>
      <c r="E105" s="29"/>
      <c r="F105" s="66"/>
    </row>
    <row r="106" spans="4:7" x14ac:dyDescent="0.35">
      <c r="D106" s="29"/>
      <c r="E106" s="29"/>
      <c r="F106" s="66"/>
    </row>
    <row r="107" spans="4:7" x14ac:dyDescent="0.35">
      <c r="D107" s="29"/>
      <c r="E107" s="29"/>
      <c r="F107" s="29"/>
    </row>
    <row r="108" spans="4:7" x14ac:dyDescent="0.35">
      <c r="D108" s="29"/>
      <c r="E108" s="29"/>
      <c r="F108" s="29"/>
    </row>
    <row r="109" spans="4:7" x14ac:dyDescent="0.35">
      <c r="D109" s="29"/>
      <c r="E109" s="29"/>
      <c r="F109" s="66"/>
      <c r="G109" s="66"/>
    </row>
    <row r="110" spans="4:7" x14ac:dyDescent="0.35">
      <c r="D110" s="29"/>
      <c r="E110" s="29"/>
      <c r="F110" s="29"/>
      <c r="G110" s="66"/>
    </row>
    <row r="111" spans="4:7" x14ac:dyDescent="0.35">
      <c r="D111" s="29"/>
      <c r="E111" s="29"/>
      <c r="F111" s="29"/>
    </row>
    <row r="112" spans="4:7" x14ac:dyDescent="0.35">
      <c r="D112" s="29"/>
      <c r="E112" s="66"/>
      <c r="F112" s="29"/>
    </row>
  </sheetData>
  <mergeCells count="16">
    <mergeCell ref="D3:F3"/>
    <mergeCell ref="H3:J3"/>
    <mergeCell ref="D2:F2"/>
    <mergeCell ref="H2:J2"/>
    <mergeCell ref="D42:F42"/>
    <mergeCell ref="H42:J42"/>
    <mergeCell ref="D23:F23"/>
    <mergeCell ref="H23:J23"/>
    <mergeCell ref="D22:F22"/>
    <mergeCell ref="H22:J22"/>
    <mergeCell ref="D63:F63"/>
    <mergeCell ref="H63:J63"/>
    <mergeCell ref="D62:F62"/>
    <mergeCell ref="H62:J62"/>
    <mergeCell ref="D43:F43"/>
    <mergeCell ref="H43:J43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92"/>
  <sheetViews>
    <sheetView zoomScale="50" zoomScaleNormal="50" workbookViewId="0">
      <selection activeCell="AF25" sqref="AF25"/>
    </sheetView>
  </sheetViews>
  <sheetFormatPr defaultColWidth="8.81640625" defaultRowHeight="14.5" x14ac:dyDescent="0.35"/>
  <cols>
    <col min="1" max="1" width="4.54296875" customWidth="1"/>
    <col min="2" max="2" width="9.81640625" customWidth="1"/>
    <col min="3" max="3" width="5.1796875" customWidth="1"/>
    <col min="7" max="7" width="3.26953125" customWidth="1"/>
    <col min="11" max="13" width="4.453125" customWidth="1"/>
    <col min="14" max="14" width="15.26953125" customWidth="1"/>
  </cols>
  <sheetData>
    <row r="1" spans="1:21" ht="15.5" x14ac:dyDescent="0.35">
      <c r="A1" s="17"/>
      <c r="B1" s="17"/>
      <c r="C1" s="17"/>
      <c r="D1" s="18"/>
      <c r="E1" s="18"/>
      <c r="F1" s="18"/>
      <c r="G1" s="21"/>
      <c r="H1" s="18"/>
      <c r="I1" s="18"/>
      <c r="J1" s="18"/>
      <c r="K1" s="21"/>
    </row>
    <row r="2" spans="1:21" ht="15.5" x14ac:dyDescent="0.35">
      <c r="A2" s="17"/>
      <c r="B2" s="19"/>
      <c r="C2" s="17"/>
      <c r="D2" s="119" t="s">
        <v>50</v>
      </c>
      <c r="E2" s="119"/>
      <c r="F2" s="119"/>
      <c r="G2" s="21"/>
      <c r="H2" s="119" t="s">
        <v>50</v>
      </c>
      <c r="I2" s="119"/>
      <c r="J2" s="119"/>
      <c r="K2" s="21"/>
      <c r="N2" s="35"/>
    </row>
    <row r="3" spans="1:21" ht="15.5" x14ac:dyDescent="0.35">
      <c r="A3" s="17"/>
      <c r="B3" s="20"/>
      <c r="C3" s="17"/>
      <c r="D3" s="118" t="s">
        <v>15</v>
      </c>
      <c r="E3" s="118"/>
      <c r="F3" s="118"/>
      <c r="G3" s="21"/>
      <c r="H3" s="118" t="s">
        <v>18</v>
      </c>
      <c r="I3" s="118"/>
      <c r="J3" s="118"/>
      <c r="K3" s="21"/>
      <c r="N3" s="35"/>
    </row>
    <row r="4" spans="1:21" ht="15.5" x14ac:dyDescent="0.35">
      <c r="A4" s="17"/>
      <c r="B4" s="17"/>
      <c r="C4" s="17"/>
      <c r="D4" s="35" t="s">
        <v>62</v>
      </c>
      <c r="E4" s="35"/>
      <c r="F4" s="40" t="s">
        <v>19</v>
      </c>
      <c r="G4" s="21"/>
      <c r="H4" s="35" t="s">
        <v>62</v>
      </c>
      <c r="I4" s="35"/>
      <c r="J4" s="40" t="s">
        <v>19</v>
      </c>
      <c r="K4" s="21"/>
      <c r="N4" s="24"/>
    </row>
    <row r="5" spans="1:21" ht="15.5" x14ac:dyDescent="0.35">
      <c r="A5" s="17"/>
      <c r="B5" s="17"/>
      <c r="C5" s="17"/>
      <c r="D5" s="18"/>
      <c r="E5" s="18"/>
      <c r="F5" s="18"/>
      <c r="G5" s="21"/>
      <c r="H5" s="18"/>
      <c r="I5" s="18"/>
      <c r="J5" s="18"/>
      <c r="K5" s="21"/>
    </row>
    <row r="6" spans="1:21" ht="15.5" x14ac:dyDescent="0.35">
      <c r="A6" s="17"/>
      <c r="B6" s="28">
        <v>1</v>
      </c>
      <c r="C6" s="17"/>
      <c r="D6" s="35">
        <v>18</v>
      </c>
      <c r="E6" s="35"/>
      <c r="F6" s="35">
        <f>AVERAGE(D6:E6)</f>
        <v>18</v>
      </c>
      <c r="G6" s="43"/>
      <c r="H6" s="35">
        <v>16</v>
      </c>
      <c r="I6" s="35"/>
      <c r="J6" s="35">
        <f>AVERAGE(H6:I6)</f>
        <v>16</v>
      </c>
      <c r="K6" s="21"/>
    </row>
    <row r="7" spans="1:21" ht="15.5" x14ac:dyDescent="0.35">
      <c r="A7" s="17"/>
      <c r="B7" s="28">
        <v>2</v>
      </c>
      <c r="C7" s="17"/>
      <c r="D7" s="35">
        <v>28</v>
      </c>
      <c r="E7" s="35"/>
      <c r="F7" s="35">
        <f t="shared" ref="F7:F17" si="0">AVERAGE(D7:E7)</f>
        <v>28</v>
      </c>
      <c r="G7" s="43"/>
      <c r="H7" s="35">
        <v>22</v>
      </c>
      <c r="I7" s="35"/>
      <c r="J7" s="35">
        <f t="shared" ref="J7:J17" si="1">AVERAGE(H7:I7)</f>
        <v>22</v>
      </c>
      <c r="K7" s="21"/>
    </row>
    <row r="8" spans="1:21" ht="15.5" x14ac:dyDescent="0.35">
      <c r="A8" s="17"/>
      <c r="B8" s="28">
        <v>3</v>
      </c>
      <c r="C8" s="17"/>
      <c r="D8" s="35">
        <v>31</v>
      </c>
      <c r="E8" s="35"/>
      <c r="F8" s="35">
        <f t="shared" si="0"/>
        <v>31</v>
      </c>
      <c r="G8" s="43"/>
      <c r="H8" s="35">
        <v>24</v>
      </c>
      <c r="I8" s="35"/>
      <c r="J8" s="35">
        <f t="shared" si="1"/>
        <v>24</v>
      </c>
      <c r="K8" s="21"/>
    </row>
    <row r="9" spans="1:21" ht="15.5" x14ac:dyDescent="0.35">
      <c r="A9" s="17"/>
      <c r="B9" s="28">
        <v>4</v>
      </c>
      <c r="C9" s="17"/>
      <c r="D9" s="35">
        <v>40</v>
      </c>
      <c r="E9" s="35"/>
      <c r="F9" s="35">
        <f t="shared" si="0"/>
        <v>40</v>
      </c>
      <c r="G9" s="43"/>
      <c r="H9" s="35">
        <v>31</v>
      </c>
      <c r="I9" s="35"/>
      <c r="J9" s="35">
        <f t="shared" si="1"/>
        <v>31</v>
      </c>
      <c r="K9" s="21"/>
    </row>
    <row r="10" spans="1:21" ht="15.5" x14ac:dyDescent="0.35">
      <c r="A10" s="17"/>
      <c r="B10" s="28">
        <v>5</v>
      </c>
      <c r="C10" s="17"/>
      <c r="D10" s="35">
        <v>28</v>
      </c>
      <c r="E10" s="35"/>
      <c r="F10" s="35">
        <f t="shared" si="0"/>
        <v>28</v>
      </c>
      <c r="G10" s="43"/>
      <c r="H10" s="35">
        <v>21</v>
      </c>
      <c r="I10" s="35"/>
      <c r="J10" s="35">
        <f t="shared" si="1"/>
        <v>21</v>
      </c>
      <c r="K10" s="21"/>
    </row>
    <row r="11" spans="1:21" ht="15.5" x14ac:dyDescent="0.35">
      <c r="A11" s="17"/>
      <c r="B11" s="28">
        <v>7</v>
      </c>
      <c r="C11" s="17"/>
      <c r="D11" s="35">
        <v>31.36</v>
      </c>
      <c r="E11" s="35"/>
      <c r="F11" s="35">
        <f t="shared" si="0"/>
        <v>31.36</v>
      </c>
      <c r="G11" s="43"/>
      <c r="H11" s="35">
        <v>23.68</v>
      </c>
      <c r="I11" s="35"/>
      <c r="J11" s="35">
        <f t="shared" si="1"/>
        <v>23.68</v>
      </c>
      <c r="K11" s="21"/>
    </row>
    <row r="12" spans="1:21" ht="15.5" x14ac:dyDescent="0.35">
      <c r="A12" s="17"/>
      <c r="B12" s="28">
        <v>8</v>
      </c>
      <c r="C12" s="17"/>
      <c r="D12" s="35">
        <v>30.96</v>
      </c>
      <c r="E12" s="35"/>
      <c r="F12" s="35">
        <f t="shared" si="0"/>
        <v>30.96</v>
      </c>
      <c r="G12" s="43"/>
      <c r="H12" s="35">
        <v>22.88</v>
      </c>
      <c r="I12" s="35"/>
      <c r="J12" s="35">
        <f t="shared" si="1"/>
        <v>22.88</v>
      </c>
      <c r="K12" s="21"/>
    </row>
    <row r="13" spans="1:21" ht="15.5" x14ac:dyDescent="0.35">
      <c r="A13" s="17"/>
      <c r="B13" s="28">
        <v>9</v>
      </c>
      <c r="C13" s="17"/>
      <c r="D13" s="35">
        <v>29.840000000000003</v>
      </c>
      <c r="E13" s="35"/>
      <c r="F13" s="35">
        <f t="shared" si="0"/>
        <v>29.840000000000003</v>
      </c>
      <c r="G13" s="43"/>
      <c r="H13" s="35">
        <v>22.560000000000002</v>
      </c>
      <c r="I13" s="35"/>
      <c r="J13" s="35">
        <f t="shared" si="1"/>
        <v>22.560000000000002</v>
      </c>
      <c r="K13" s="21"/>
    </row>
    <row r="14" spans="1:21" ht="15.5" x14ac:dyDescent="0.35">
      <c r="A14" s="17"/>
      <c r="B14" s="28">
        <v>11</v>
      </c>
      <c r="C14" s="17"/>
      <c r="D14" s="35">
        <v>75</v>
      </c>
      <c r="E14" s="35"/>
      <c r="F14" s="35">
        <f t="shared" si="0"/>
        <v>75</v>
      </c>
      <c r="G14" s="43"/>
      <c r="H14" s="35">
        <v>51.519999999999996</v>
      </c>
      <c r="I14" s="35"/>
      <c r="J14" s="35">
        <f t="shared" si="1"/>
        <v>51.519999999999996</v>
      </c>
      <c r="K14" s="21"/>
    </row>
    <row r="15" spans="1:21" ht="15.5" x14ac:dyDescent="0.35">
      <c r="A15" s="17"/>
      <c r="B15" s="28">
        <v>12</v>
      </c>
      <c r="C15" s="17"/>
      <c r="D15" s="35">
        <v>24.2</v>
      </c>
      <c r="E15" s="35"/>
      <c r="F15" s="35">
        <f t="shared" si="0"/>
        <v>24.2</v>
      </c>
      <c r="G15" s="43"/>
      <c r="H15" s="35">
        <v>22.479999999999997</v>
      </c>
      <c r="I15" s="35"/>
      <c r="J15" s="35">
        <f t="shared" si="1"/>
        <v>22.479999999999997</v>
      </c>
      <c r="K15" s="21"/>
      <c r="U15" s="29"/>
    </row>
    <row r="16" spans="1:21" ht="15.5" x14ac:dyDescent="0.35">
      <c r="A16" s="17"/>
      <c r="B16" s="28">
        <v>13</v>
      </c>
      <c r="C16" s="17"/>
      <c r="D16" s="35">
        <v>14.76</v>
      </c>
      <c r="E16" s="35"/>
      <c r="F16" s="35">
        <f t="shared" si="0"/>
        <v>14.76</v>
      </c>
      <c r="G16" s="43"/>
      <c r="H16" s="35">
        <v>13.64</v>
      </c>
      <c r="I16" s="35"/>
      <c r="J16" s="35">
        <f t="shared" si="1"/>
        <v>13.64</v>
      </c>
      <c r="K16" s="21"/>
    </row>
    <row r="17" spans="1:14" ht="15.5" x14ac:dyDescent="0.35">
      <c r="A17" s="17"/>
      <c r="B17" s="28">
        <v>14</v>
      </c>
      <c r="C17" s="17"/>
      <c r="D17" s="35">
        <v>34.879999999999995</v>
      </c>
      <c r="E17" s="35"/>
      <c r="F17" s="35">
        <f t="shared" si="0"/>
        <v>34.879999999999995</v>
      </c>
      <c r="G17" s="43"/>
      <c r="H17" s="35">
        <v>29.36</v>
      </c>
      <c r="I17" s="35"/>
      <c r="J17" s="35">
        <f t="shared" si="1"/>
        <v>29.36</v>
      </c>
      <c r="K17" s="21"/>
    </row>
    <row r="18" spans="1:14" ht="15.5" x14ac:dyDescent="0.35">
      <c r="A18" s="17"/>
      <c r="B18" s="17"/>
      <c r="C18" s="17"/>
      <c r="D18" s="25"/>
      <c r="E18" s="25"/>
      <c r="F18" s="25"/>
      <c r="G18" s="43"/>
      <c r="H18" s="25"/>
      <c r="I18" s="25"/>
      <c r="J18" s="25"/>
      <c r="K18" s="21"/>
    </row>
    <row r="19" spans="1:14" ht="15.5" x14ac:dyDescent="0.35">
      <c r="A19" s="17"/>
      <c r="B19" s="22"/>
      <c r="C19" s="18" t="e">
        <f>AVERAGE(C6:C10)</f>
        <v>#DIV/0!</v>
      </c>
      <c r="D19" s="27">
        <f>AVERAGE(D6:D17)</f>
        <v>32.166666666666664</v>
      </c>
      <c r="E19" s="27" t="e">
        <f t="shared" ref="E19:F19" si="2">AVERAGE(E6:E17)</f>
        <v>#DIV/0!</v>
      </c>
      <c r="F19" s="27">
        <f t="shared" si="2"/>
        <v>32.166666666666664</v>
      </c>
      <c r="G19" s="43"/>
      <c r="H19" s="27">
        <f>AVERAGE(H6:H17)</f>
        <v>25.01</v>
      </c>
      <c r="I19" s="27" t="e">
        <f t="shared" ref="I19:J19" si="3">AVERAGE(I6:I17)</f>
        <v>#DIV/0!</v>
      </c>
      <c r="J19" s="27">
        <f t="shared" si="3"/>
        <v>25.01</v>
      </c>
      <c r="K19" s="21"/>
      <c r="N19" s="114"/>
    </row>
    <row r="20" spans="1:14" ht="15.5" x14ac:dyDescent="0.35">
      <c r="A20" s="18"/>
      <c r="B20" s="23"/>
      <c r="C20" s="18" t="e">
        <f>STDEV(C6:C10)</f>
        <v>#DIV/0!</v>
      </c>
      <c r="D20" s="27">
        <f>STDEV(D6:D17)</f>
        <v>15.118247453346104</v>
      </c>
      <c r="E20" s="27" t="e">
        <f t="shared" ref="E20:F20" si="4">STDEV(E6:E17)</f>
        <v>#DIV/0!</v>
      </c>
      <c r="F20" s="27">
        <f t="shared" si="4"/>
        <v>15.118247453346104</v>
      </c>
      <c r="G20" s="43"/>
      <c r="H20" s="27">
        <f>STDEV(H6:H17)</f>
        <v>9.5959707453417469</v>
      </c>
      <c r="I20" s="27" t="e">
        <f t="shared" ref="I20:J20" si="5">STDEV(I6:I17)</f>
        <v>#DIV/0!</v>
      </c>
      <c r="J20" s="27">
        <f t="shared" si="5"/>
        <v>9.5959707453417469</v>
      </c>
      <c r="K20" s="21"/>
    </row>
    <row r="21" spans="1:14" ht="15.5" x14ac:dyDescent="0.35">
      <c r="A21" s="17"/>
      <c r="B21" s="17"/>
      <c r="C21" s="17"/>
      <c r="D21" s="18"/>
      <c r="E21" s="18"/>
      <c r="F21" s="18"/>
      <c r="G21" s="43"/>
      <c r="H21" s="18"/>
      <c r="I21" s="18"/>
      <c r="J21" s="18"/>
      <c r="K21" s="21"/>
    </row>
    <row r="22" spans="1:14" ht="15.5" x14ac:dyDescent="0.35">
      <c r="A22" s="17"/>
      <c r="B22" s="19"/>
      <c r="C22" s="17"/>
      <c r="D22" s="118" t="s">
        <v>51</v>
      </c>
      <c r="E22" s="118"/>
      <c r="F22" s="118"/>
      <c r="G22" s="43"/>
      <c r="H22" s="118" t="s">
        <v>51</v>
      </c>
      <c r="I22" s="118"/>
      <c r="J22" s="118"/>
      <c r="K22" s="21"/>
      <c r="N22" s="35"/>
    </row>
    <row r="23" spans="1:14" ht="15.5" x14ac:dyDescent="0.35">
      <c r="A23" s="17"/>
      <c r="B23" s="20"/>
      <c r="C23" s="17"/>
      <c r="D23" s="118" t="s">
        <v>15</v>
      </c>
      <c r="E23" s="118"/>
      <c r="F23" s="118"/>
      <c r="G23" s="43"/>
      <c r="H23" s="118" t="s">
        <v>18</v>
      </c>
      <c r="I23" s="118"/>
      <c r="J23" s="118"/>
      <c r="K23" s="21"/>
      <c r="N23" s="35"/>
    </row>
    <row r="24" spans="1:14" ht="15.5" x14ac:dyDescent="0.35">
      <c r="A24" s="17"/>
      <c r="B24" s="17"/>
      <c r="C24" s="17"/>
      <c r="D24" s="35" t="s">
        <v>62</v>
      </c>
      <c r="E24" s="35"/>
      <c r="F24" s="40" t="s">
        <v>19</v>
      </c>
      <c r="G24" s="21"/>
      <c r="H24" s="35" t="s">
        <v>62</v>
      </c>
      <c r="I24" s="35"/>
      <c r="J24" s="40" t="s">
        <v>19</v>
      </c>
      <c r="K24" s="21"/>
      <c r="N24" s="24"/>
    </row>
    <row r="25" spans="1:14" ht="15.5" x14ac:dyDescent="0.35">
      <c r="A25" s="17"/>
      <c r="B25" s="17"/>
      <c r="C25" s="17"/>
      <c r="D25" s="18"/>
      <c r="E25" s="18"/>
      <c r="F25" s="18"/>
      <c r="G25" s="43"/>
      <c r="H25" s="18"/>
      <c r="I25" s="18"/>
      <c r="J25" s="18"/>
      <c r="K25" s="21"/>
    </row>
    <row r="26" spans="1:14" ht="15.5" x14ac:dyDescent="0.35">
      <c r="A26" s="17"/>
      <c r="B26" s="28">
        <v>1</v>
      </c>
      <c r="C26" s="17"/>
      <c r="D26" s="35">
        <v>31</v>
      </c>
      <c r="E26" s="35"/>
      <c r="F26" s="35">
        <f>AVERAGE(D26:E26)</f>
        <v>31</v>
      </c>
      <c r="G26" s="43"/>
      <c r="H26" s="35">
        <v>483</v>
      </c>
      <c r="I26" s="35"/>
      <c r="J26" s="35">
        <f>AVERAGE(H26:I26)</f>
        <v>483</v>
      </c>
      <c r="K26" s="21"/>
    </row>
    <row r="27" spans="1:14" ht="15.5" x14ac:dyDescent="0.35">
      <c r="A27" s="17"/>
      <c r="B27" s="28">
        <v>2</v>
      </c>
      <c r="C27" s="17"/>
      <c r="D27" s="35">
        <v>32</v>
      </c>
      <c r="E27" s="35"/>
      <c r="F27" s="35">
        <f t="shared" ref="F27:F37" si="6">AVERAGE(D27:E27)</f>
        <v>32</v>
      </c>
      <c r="G27" s="43"/>
      <c r="H27" s="35">
        <v>726</v>
      </c>
      <c r="I27" s="35"/>
      <c r="J27" s="35">
        <f t="shared" ref="J27:J37" si="7">AVERAGE(H27:I27)</f>
        <v>726</v>
      </c>
      <c r="K27" s="21"/>
    </row>
    <row r="28" spans="1:14" ht="15.5" x14ac:dyDescent="0.35">
      <c r="A28" s="17"/>
      <c r="B28" s="28">
        <v>3</v>
      </c>
      <c r="C28" s="17"/>
      <c r="D28" s="35">
        <v>30</v>
      </c>
      <c r="E28" s="35"/>
      <c r="F28" s="35">
        <f t="shared" si="6"/>
        <v>30</v>
      </c>
      <c r="G28" s="43"/>
      <c r="H28" s="35">
        <v>679</v>
      </c>
      <c r="I28" s="35"/>
      <c r="J28" s="35">
        <f t="shared" si="7"/>
        <v>679</v>
      </c>
      <c r="K28" s="21"/>
    </row>
    <row r="29" spans="1:14" ht="15.5" x14ac:dyDescent="0.35">
      <c r="A29" s="17"/>
      <c r="B29" s="28">
        <v>4</v>
      </c>
      <c r="C29" s="17"/>
      <c r="D29" s="35">
        <v>28</v>
      </c>
      <c r="E29" s="35"/>
      <c r="F29" s="35">
        <f t="shared" si="6"/>
        <v>28</v>
      </c>
      <c r="G29" s="43"/>
      <c r="H29" s="35">
        <v>674</v>
      </c>
      <c r="I29" s="35"/>
      <c r="J29" s="35">
        <f t="shared" si="7"/>
        <v>674</v>
      </c>
      <c r="K29" s="21"/>
    </row>
    <row r="30" spans="1:14" ht="15.5" x14ac:dyDescent="0.35">
      <c r="A30" s="17"/>
      <c r="B30" s="28">
        <v>5</v>
      </c>
      <c r="C30" s="17"/>
      <c r="D30" s="35">
        <v>29</v>
      </c>
      <c r="E30" s="35"/>
      <c r="F30" s="35">
        <f t="shared" si="6"/>
        <v>29</v>
      </c>
      <c r="G30" s="43"/>
      <c r="H30" s="35">
        <v>550</v>
      </c>
      <c r="I30" s="35"/>
      <c r="J30" s="35">
        <f t="shared" si="7"/>
        <v>550</v>
      </c>
      <c r="K30" s="21"/>
    </row>
    <row r="31" spans="1:14" ht="15.5" x14ac:dyDescent="0.35">
      <c r="A31" s="17"/>
      <c r="B31" s="28">
        <v>7</v>
      </c>
      <c r="C31" s="17"/>
      <c r="D31" s="35">
        <v>41.84</v>
      </c>
      <c r="E31" s="35"/>
      <c r="F31" s="35">
        <f t="shared" si="6"/>
        <v>41.84</v>
      </c>
      <c r="G31" s="43"/>
      <c r="H31" s="35">
        <v>627.6</v>
      </c>
      <c r="I31" s="35"/>
      <c r="J31" s="35">
        <f t="shared" si="7"/>
        <v>627.6</v>
      </c>
      <c r="K31" s="21"/>
    </row>
    <row r="32" spans="1:14" ht="15.5" x14ac:dyDescent="0.35">
      <c r="A32" s="17"/>
      <c r="B32" s="28">
        <v>8</v>
      </c>
      <c r="C32" s="17"/>
      <c r="D32" s="35">
        <v>27.880000000000003</v>
      </c>
      <c r="E32" s="35"/>
      <c r="F32" s="35">
        <f t="shared" si="6"/>
        <v>27.880000000000003</v>
      </c>
      <c r="G32" s="43"/>
      <c r="H32" s="35">
        <v>692.59999999999991</v>
      </c>
      <c r="I32" s="35"/>
      <c r="J32" s="35">
        <f t="shared" si="7"/>
        <v>692.59999999999991</v>
      </c>
      <c r="K32" s="21"/>
    </row>
    <row r="33" spans="1:14" ht="15.5" x14ac:dyDescent="0.35">
      <c r="A33" s="17"/>
      <c r="B33" s="28">
        <v>9</v>
      </c>
      <c r="C33" s="17"/>
      <c r="D33" s="35">
        <v>35.32</v>
      </c>
      <c r="E33" s="35"/>
      <c r="F33" s="35">
        <f t="shared" si="6"/>
        <v>35.32</v>
      </c>
      <c r="G33" s="43"/>
      <c r="H33" s="35">
        <v>565.19999999999993</v>
      </c>
      <c r="I33" s="35"/>
      <c r="J33" s="35">
        <f t="shared" si="7"/>
        <v>565.19999999999993</v>
      </c>
      <c r="K33" s="21"/>
    </row>
    <row r="34" spans="1:14" ht="15.5" x14ac:dyDescent="0.35">
      <c r="A34" s="17"/>
      <c r="B34" s="28">
        <v>11</v>
      </c>
      <c r="C34" s="17"/>
      <c r="D34" s="35">
        <v>27</v>
      </c>
      <c r="E34" s="35"/>
      <c r="F34" s="35">
        <f t="shared" si="6"/>
        <v>27</v>
      </c>
      <c r="G34" s="43"/>
      <c r="H34" s="35">
        <v>602.20000000000005</v>
      </c>
      <c r="I34" s="35"/>
      <c r="J34" s="35">
        <f t="shared" si="7"/>
        <v>602.20000000000005</v>
      </c>
      <c r="K34" s="21"/>
    </row>
    <row r="35" spans="1:14" ht="15.5" x14ac:dyDescent="0.35">
      <c r="A35" s="17"/>
      <c r="B35" s="28">
        <v>12</v>
      </c>
      <c r="C35" s="17"/>
      <c r="D35" s="35">
        <v>30.48</v>
      </c>
      <c r="E35" s="35"/>
      <c r="F35" s="35">
        <f t="shared" si="6"/>
        <v>30.48</v>
      </c>
      <c r="G35" s="43"/>
      <c r="H35" s="35">
        <v>569</v>
      </c>
      <c r="I35" s="35"/>
      <c r="J35" s="35">
        <f t="shared" si="7"/>
        <v>569</v>
      </c>
      <c r="K35" s="21"/>
    </row>
    <row r="36" spans="1:14" ht="15.5" x14ac:dyDescent="0.35">
      <c r="A36" s="17"/>
      <c r="B36" s="28">
        <v>13</v>
      </c>
      <c r="C36" s="17"/>
      <c r="D36" s="35">
        <v>22.08</v>
      </c>
      <c r="E36" s="35"/>
      <c r="F36" s="35">
        <f t="shared" si="6"/>
        <v>22.08</v>
      </c>
      <c r="G36" s="43"/>
      <c r="H36" s="35">
        <v>577.20000000000005</v>
      </c>
      <c r="I36" s="35"/>
      <c r="J36" s="35">
        <f t="shared" si="7"/>
        <v>577.20000000000005</v>
      </c>
      <c r="K36" s="21"/>
    </row>
    <row r="37" spans="1:14" ht="15.5" x14ac:dyDescent="0.35">
      <c r="A37" s="17"/>
      <c r="B37" s="28">
        <v>14</v>
      </c>
      <c r="C37" s="17"/>
      <c r="D37" s="35">
        <v>50.480000000000004</v>
      </c>
      <c r="E37" s="35"/>
      <c r="F37" s="35">
        <f t="shared" si="6"/>
        <v>50.480000000000004</v>
      </c>
      <c r="G37" s="43"/>
      <c r="H37" s="35">
        <v>682.2</v>
      </c>
      <c r="I37" s="35"/>
      <c r="J37" s="35">
        <f t="shared" si="7"/>
        <v>682.2</v>
      </c>
      <c r="K37" s="21"/>
    </row>
    <row r="38" spans="1:14" ht="15.5" x14ac:dyDescent="0.35">
      <c r="A38" s="17"/>
      <c r="B38" s="17"/>
      <c r="C38" s="17"/>
      <c r="D38" s="25"/>
      <c r="E38" s="25"/>
      <c r="F38" s="25"/>
      <c r="G38" s="43"/>
      <c r="H38" s="25"/>
      <c r="I38" s="25"/>
      <c r="J38" s="25"/>
      <c r="K38" s="21"/>
    </row>
    <row r="39" spans="1:14" ht="15.5" x14ac:dyDescent="0.35">
      <c r="A39" s="17"/>
      <c r="B39" s="22"/>
      <c r="C39" s="18" t="e">
        <f>AVERAGE(C26:C30)</f>
        <v>#DIV/0!</v>
      </c>
      <c r="D39" s="27">
        <f>AVERAGE(D26:D37)</f>
        <v>32.089999999999996</v>
      </c>
      <c r="E39" s="27" t="e">
        <f t="shared" ref="E39:F39" si="8">AVERAGE(E26:E37)</f>
        <v>#DIV/0!</v>
      </c>
      <c r="F39" s="27">
        <f t="shared" si="8"/>
        <v>32.089999999999996</v>
      </c>
      <c r="G39" s="43"/>
      <c r="H39" s="27">
        <f>AVERAGE(H26:H37)</f>
        <v>618.99999999999989</v>
      </c>
      <c r="I39" s="27" t="e">
        <f t="shared" ref="I39" si="9">AVERAGE(I26:I37)</f>
        <v>#DIV/0!</v>
      </c>
      <c r="J39" s="27">
        <f>AVERAGE(J26:J37)</f>
        <v>618.99999999999989</v>
      </c>
      <c r="K39" s="21"/>
      <c r="N39" s="114"/>
    </row>
    <row r="40" spans="1:14" ht="15.5" x14ac:dyDescent="0.35">
      <c r="A40" s="18"/>
      <c r="B40" s="23"/>
      <c r="C40" s="18" t="e">
        <f>STDEV(C26:C30)</f>
        <v>#DIV/0!</v>
      </c>
      <c r="D40" s="27">
        <f>STDEV(D26:D37)</f>
        <v>7.5193834370064847</v>
      </c>
      <c r="E40" s="27" t="e">
        <f t="shared" ref="E40:F40" si="10">STDEV(E26:E37)</f>
        <v>#DIV/0!</v>
      </c>
      <c r="F40" s="27">
        <f t="shared" si="10"/>
        <v>7.5193834370064847</v>
      </c>
      <c r="G40" s="43"/>
      <c r="H40" s="27">
        <f>STDEV(H26:H37)</f>
        <v>72.763677252271506</v>
      </c>
      <c r="I40" s="27" t="e">
        <f t="shared" ref="I40:J40" si="11">STDEV(I26:I37)</f>
        <v>#DIV/0!</v>
      </c>
      <c r="J40" s="27">
        <f t="shared" si="11"/>
        <v>72.763677252271506</v>
      </c>
      <c r="K40" s="21"/>
    </row>
    <row r="41" spans="1:14" ht="15.5" x14ac:dyDescent="0.35">
      <c r="A41" s="17"/>
      <c r="B41" s="17"/>
      <c r="C41" s="17"/>
      <c r="D41" s="18"/>
      <c r="E41" s="18"/>
      <c r="F41" s="18"/>
      <c r="G41" s="43"/>
      <c r="H41" s="18"/>
      <c r="I41" s="18"/>
      <c r="J41" s="18"/>
      <c r="K41" s="21"/>
    </row>
    <row r="42" spans="1:14" ht="15.5" x14ac:dyDescent="0.35">
      <c r="A42" s="17"/>
      <c r="B42" s="19"/>
      <c r="C42" s="17"/>
      <c r="D42" s="118" t="s">
        <v>63</v>
      </c>
      <c r="E42" s="118"/>
      <c r="F42" s="118"/>
      <c r="G42" s="43"/>
      <c r="H42" s="118" t="s">
        <v>63</v>
      </c>
      <c r="I42" s="118"/>
      <c r="J42" s="118"/>
      <c r="K42" s="21"/>
      <c r="N42" s="35"/>
    </row>
    <row r="43" spans="1:14" ht="15.5" x14ac:dyDescent="0.35">
      <c r="A43" s="17"/>
      <c r="B43" s="20"/>
      <c r="C43" s="17"/>
      <c r="D43" s="118" t="s">
        <v>15</v>
      </c>
      <c r="E43" s="118"/>
      <c r="F43" s="118"/>
      <c r="G43" s="43"/>
      <c r="H43" s="118" t="s">
        <v>18</v>
      </c>
      <c r="I43" s="118"/>
      <c r="J43" s="118"/>
      <c r="K43" s="21"/>
      <c r="N43" s="35"/>
    </row>
    <row r="44" spans="1:14" ht="15.5" x14ac:dyDescent="0.35">
      <c r="A44" s="17"/>
      <c r="B44" s="17"/>
      <c r="C44" s="17"/>
      <c r="D44" s="35" t="s">
        <v>62</v>
      </c>
      <c r="E44" s="35"/>
      <c r="F44" s="40" t="s">
        <v>19</v>
      </c>
      <c r="G44" s="21"/>
      <c r="H44" s="35" t="s">
        <v>62</v>
      </c>
      <c r="I44" s="35"/>
      <c r="J44" s="40" t="s">
        <v>19</v>
      </c>
      <c r="K44" s="21"/>
      <c r="N44" s="24"/>
    </row>
    <row r="45" spans="1:14" ht="15.5" x14ac:dyDescent="0.35">
      <c r="A45" s="17"/>
      <c r="B45" s="17"/>
      <c r="C45" s="17"/>
      <c r="D45" s="18"/>
      <c r="E45" s="18"/>
      <c r="F45" s="18"/>
      <c r="G45" s="43"/>
      <c r="H45" s="18"/>
      <c r="I45" s="18"/>
      <c r="J45" s="18"/>
      <c r="K45" s="21"/>
    </row>
    <row r="46" spans="1:14" ht="15.5" x14ac:dyDescent="0.35">
      <c r="A46" s="17"/>
      <c r="B46" s="28">
        <v>1</v>
      </c>
      <c r="C46" s="17"/>
      <c r="D46" s="35">
        <v>23</v>
      </c>
      <c r="E46" s="35"/>
      <c r="F46" s="35">
        <f>AVERAGE(D46:E46)</f>
        <v>23</v>
      </c>
      <c r="G46" s="43"/>
      <c r="H46" s="35">
        <v>16</v>
      </c>
      <c r="I46" s="35"/>
      <c r="J46" s="35">
        <f>AVERAGE(H46:I46)</f>
        <v>16</v>
      </c>
      <c r="K46" s="21"/>
    </row>
    <row r="47" spans="1:14" ht="15.5" x14ac:dyDescent="0.35">
      <c r="A47" s="17"/>
      <c r="B47" s="28">
        <v>2</v>
      </c>
      <c r="C47" s="17"/>
      <c r="D47" s="35">
        <v>30</v>
      </c>
      <c r="E47" s="35"/>
      <c r="F47" s="35">
        <f t="shared" ref="F47:F57" si="12">AVERAGE(D47:E47)</f>
        <v>30</v>
      </c>
      <c r="G47" s="43"/>
      <c r="H47" s="35">
        <v>20</v>
      </c>
      <c r="I47" s="35"/>
      <c r="J47" s="35">
        <f t="shared" ref="J47:J57" si="13">AVERAGE(H47:I47)</f>
        <v>20</v>
      </c>
      <c r="K47" s="21"/>
    </row>
    <row r="48" spans="1:14" ht="15.5" x14ac:dyDescent="0.35">
      <c r="A48" s="17"/>
      <c r="B48" s="28">
        <v>3</v>
      </c>
      <c r="C48" s="17"/>
      <c r="D48" s="35">
        <v>23</v>
      </c>
      <c r="E48" s="35"/>
      <c r="F48" s="35">
        <f t="shared" si="12"/>
        <v>23</v>
      </c>
      <c r="G48" s="43"/>
      <c r="H48" s="35">
        <v>21</v>
      </c>
      <c r="I48" s="35"/>
      <c r="J48" s="35">
        <f t="shared" si="13"/>
        <v>21</v>
      </c>
      <c r="K48" s="21"/>
    </row>
    <row r="49" spans="1:14" ht="15.5" x14ac:dyDescent="0.35">
      <c r="A49" s="17"/>
      <c r="B49" s="28">
        <v>4</v>
      </c>
      <c r="C49" s="17"/>
      <c r="D49" s="35">
        <v>34</v>
      </c>
      <c r="E49" s="35"/>
      <c r="F49" s="35">
        <f t="shared" si="12"/>
        <v>34</v>
      </c>
      <c r="G49" s="43"/>
      <c r="H49" s="35">
        <v>24</v>
      </c>
      <c r="I49" s="35"/>
      <c r="J49" s="35">
        <f t="shared" si="13"/>
        <v>24</v>
      </c>
      <c r="K49" s="21"/>
    </row>
    <row r="50" spans="1:14" ht="15.5" x14ac:dyDescent="0.35">
      <c r="A50" s="17"/>
      <c r="B50" s="28">
        <v>5</v>
      </c>
      <c r="C50" s="17"/>
      <c r="D50" s="35">
        <v>32</v>
      </c>
      <c r="E50" s="35"/>
      <c r="F50" s="35">
        <f t="shared" si="12"/>
        <v>32</v>
      </c>
      <c r="G50" s="46"/>
      <c r="H50" s="35">
        <v>24</v>
      </c>
      <c r="I50" s="35"/>
      <c r="J50" s="35">
        <f t="shared" si="13"/>
        <v>24</v>
      </c>
      <c r="K50" s="21"/>
    </row>
    <row r="51" spans="1:14" ht="15.5" x14ac:dyDescent="0.35">
      <c r="A51" s="17"/>
      <c r="B51" s="28">
        <v>7</v>
      </c>
      <c r="C51" s="17"/>
      <c r="D51" s="35">
        <v>36.64</v>
      </c>
      <c r="E51" s="35"/>
      <c r="F51" s="35">
        <f t="shared" si="12"/>
        <v>36.64</v>
      </c>
      <c r="G51" s="46"/>
      <c r="H51" s="35">
        <v>29.48</v>
      </c>
      <c r="I51" s="35"/>
      <c r="J51" s="35">
        <f t="shared" si="13"/>
        <v>29.48</v>
      </c>
      <c r="K51" s="21"/>
    </row>
    <row r="52" spans="1:14" ht="15.5" x14ac:dyDescent="0.35">
      <c r="A52" s="17"/>
      <c r="B52" s="28">
        <v>8</v>
      </c>
      <c r="C52" s="17"/>
      <c r="D52" s="35">
        <v>28.72</v>
      </c>
      <c r="E52" s="35"/>
      <c r="F52" s="35">
        <f t="shared" si="12"/>
        <v>28.72</v>
      </c>
      <c r="G52" s="46"/>
      <c r="H52" s="35">
        <v>21.88</v>
      </c>
      <c r="I52" s="35"/>
      <c r="J52" s="35">
        <f t="shared" si="13"/>
        <v>21.88</v>
      </c>
      <c r="K52" s="21"/>
    </row>
    <row r="53" spans="1:14" ht="15.5" x14ac:dyDescent="0.35">
      <c r="A53" s="17"/>
      <c r="B53" s="28">
        <v>9</v>
      </c>
      <c r="C53" s="17"/>
      <c r="D53" s="35">
        <v>32.28</v>
      </c>
      <c r="E53" s="35"/>
      <c r="F53" s="35">
        <f t="shared" si="12"/>
        <v>32.28</v>
      </c>
      <c r="G53" s="46"/>
      <c r="H53" s="35">
        <v>25.520000000000003</v>
      </c>
      <c r="I53" s="35"/>
      <c r="J53" s="35">
        <f t="shared" si="13"/>
        <v>25.520000000000003</v>
      </c>
      <c r="K53" s="21"/>
    </row>
    <row r="54" spans="1:14" ht="15.5" x14ac:dyDescent="0.35">
      <c r="A54" s="17"/>
      <c r="B54" s="28">
        <v>11</v>
      </c>
      <c r="C54" s="17"/>
      <c r="D54" s="35">
        <v>62.72</v>
      </c>
      <c r="E54" s="35"/>
      <c r="F54" s="35">
        <f t="shared" si="12"/>
        <v>62.72</v>
      </c>
      <c r="G54" s="46"/>
      <c r="H54" s="35">
        <v>47.56</v>
      </c>
      <c r="I54" s="35"/>
      <c r="J54" s="35">
        <f t="shared" si="13"/>
        <v>47.56</v>
      </c>
      <c r="K54" s="21"/>
    </row>
    <row r="55" spans="1:14" ht="15.5" x14ac:dyDescent="0.35">
      <c r="A55" s="17"/>
      <c r="B55" s="28">
        <v>12</v>
      </c>
      <c r="C55" s="17"/>
      <c r="D55" s="35">
        <v>57.64</v>
      </c>
      <c r="E55" s="35"/>
      <c r="F55" s="35">
        <f t="shared" si="12"/>
        <v>57.64</v>
      </c>
      <c r="G55" s="46"/>
      <c r="H55" s="35">
        <v>33.599999999999994</v>
      </c>
      <c r="I55" s="35"/>
      <c r="J55" s="35">
        <f t="shared" si="13"/>
        <v>33.599999999999994</v>
      </c>
      <c r="K55" s="21"/>
    </row>
    <row r="56" spans="1:14" ht="15.5" x14ac:dyDescent="0.35">
      <c r="A56" s="17"/>
      <c r="B56" s="28">
        <v>13</v>
      </c>
      <c r="C56" s="17"/>
      <c r="D56" s="35">
        <v>21.32</v>
      </c>
      <c r="E56" s="35"/>
      <c r="F56" s="35">
        <f t="shared" si="12"/>
        <v>21.32</v>
      </c>
      <c r="G56" s="46"/>
      <c r="H56" s="35">
        <v>14.239999999999998</v>
      </c>
      <c r="I56" s="35"/>
      <c r="J56" s="35">
        <f t="shared" si="13"/>
        <v>14.239999999999998</v>
      </c>
      <c r="K56" s="21"/>
    </row>
    <row r="57" spans="1:14" ht="15.5" x14ac:dyDescent="0.35">
      <c r="A57" s="17"/>
      <c r="B57" s="28">
        <v>14</v>
      </c>
      <c r="C57" s="17"/>
      <c r="D57" s="35">
        <v>64.16</v>
      </c>
      <c r="E57" s="35"/>
      <c r="F57" s="35">
        <f t="shared" si="12"/>
        <v>64.16</v>
      </c>
      <c r="G57" s="46"/>
      <c r="H57" s="35">
        <v>59.36</v>
      </c>
      <c r="I57" s="35"/>
      <c r="J57" s="35">
        <f t="shared" si="13"/>
        <v>59.36</v>
      </c>
      <c r="K57" s="21"/>
    </row>
    <row r="58" spans="1:14" ht="15.5" x14ac:dyDescent="0.35">
      <c r="A58" s="17"/>
      <c r="B58" s="17"/>
      <c r="C58" s="17"/>
      <c r="D58" s="25"/>
      <c r="E58" s="25"/>
      <c r="F58" s="25"/>
      <c r="G58" s="43"/>
      <c r="H58" s="25"/>
      <c r="I58" s="25"/>
      <c r="J58" s="25"/>
      <c r="K58" s="21"/>
    </row>
    <row r="59" spans="1:14" ht="15.5" x14ac:dyDescent="0.35">
      <c r="A59" s="17"/>
      <c r="B59" s="22"/>
      <c r="C59" s="18" t="e">
        <f>AVERAGE(C46:C50)</f>
        <v>#DIV/0!</v>
      </c>
      <c r="D59" s="27">
        <f>AVERAGE(D46:D57)</f>
        <v>37.123333333333335</v>
      </c>
      <c r="E59" s="27" t="e">
        <f t="shared" ref="E59:F59" si="14">AVERAGE(E46:E57)</f>
        <v>#DIV/0!</v>
      </c>
      <c r="F59" s="27">
        <f t="shared" si="14"/>
        <v>37.123333333333335</v>
      </c>
      <c r="G59" s="43"/>
      <c r="H59" s="27">
        <f>AVERAGE(H46:H57)</f>
        <v>28.053333333333331</v>
      </c>
      <c r="I59" s="27" t="e">
        <f t="shared" ref="I59:J59" si="15">AVERAGE(I46:I57)</f>
        <v>#DIV/0!</v>
      </c>
      <c r="J59" s="27">
        <f t="shared" si="15"/>
        <v>28.053333333333331</v>
      </c>
      <c r="K59" s="21"/>
      <c r="N59" s="114"/>
    </row>
    <row r="60" spans="1:14" ht="15.5" x14ac:dyDescent="0.35">
      <c r="A60" s="18"/>
      <c r="B60" s="23"/>
      <c r="C60" s="18" t="e">
        <f>STDEV(C46:C50)</f>
        <v>#DIV/0!</v>
      </c>
      <c r="D60" s="27">
        <f>STDEV(D46:D57)</f>
        <v>15.482658529836375</v>
      </c>
      <c r="E60" s="27" t="e">
        <f t="shared" ref="E60:F60" si="16">STDEV(E46:E57)</f>
        <v>#DIV/0!</v>
      </c>
      <c r="F60" s="27">
        <f t="shared" si="16"/>
        <v>15.482658529836375</v>
      </c>
      <c r="G60" s="43"/>
      <c r="H60" s="27">
        <f>STDEV(H46:H57)</f>
        <v>13.216731361376304</v>
      </c>
      <c r="I60" s="27" t="e">
        <f t="shared" ref="I60:J60" si="17">STDEV(I46:I57)</f>
        <v>#DIV/0!</v>
      </c>
      <c r="J60" s="27">
        <f t="shared" si="17"/>
        <v>13.216731361376304</v>
      </c>
      <c r="K60" s="21"/>
    </row>
    <row r="61" spans="1:14" ht="15.5" x14ac:dyDescent="0.35">
      <c r="A61" s="17"/>
      <c r="B61" s="17"/>
      <c r="C61" s="17"/>
      <c r="D61" s="18"/>
      <c r="E61" s="18"/>
      <c r="F61" s="18"/>
      <c r="G61" s="43"/>
      <c r="H61" s="18"/>
      <c r="I61" s="18"/>
      <c r="J61" s="18"/>
      <c r="K61" s="21"/>
    </row>
    <row r="62" spans="1:14" ht="15.5" x14ac:dyDescent="0.35">
      <c r="A62" s="17"/>
      <c r="B62" s="19"/>
      <c r="C62" s="17"/>
      <c r="D62" s="118" t="s">
        <v>64</v>
      </c>
      <c r="E62" s="118"/>
      <c r="F62" s="118"/>
      <c r="G62" s="43"/>
      <c r="H62" s="118" t="s">
        <v>64</v>
      </c>
      <c r="I62" s="118"/>
      <c r="J62" s="118"/>
      <c r="K62" s="21"/>
      <c r="N62" s="35"/>
    </row>
    <row r="63" spans="1:14" ht="15.5" x14ac:dyDescent="0.35">
      <c r="A63" s="17"/>
      <c r="B63" s="20"/>
      <c r="C63" s="17"/>
      <c r="D63" s="118" t="s">
        <v>15</v>
      </c>
      <c r="E63" s="118"/>
      <c r="F63" s="118"/>
      <c r="G63" s="43"/>
      <c r="H63" s="118" t="s">
        <v>18</v>
      </c>
      <c r="I63" s="118"/>
      <c r="J63" s="118"/>
      <c r="K63" s="21"/>
      <c r="N63" s="35"/>
    </row>
    <row r="64" spans="1:14" ht="15.5" x14ac:dyDescent="0.35">
      <c r="A64" s="17"/>
      <c r="B64" s="17"/>
      <c r="C64" s="17"/>
      <c r="D64" s="35" t="s">
        <v>62</v>
      </c>
      <c r="E64" s="35"/>
      <c r="F64" s="40" t="s">
        <v>19</v>
      </c>
      <c r="G64" s="21"/>
      <c r="H64" s="35" t="s">
        <v>62</v>
      </c>
      <c r="I64" s="35"/>
      <c r="J64" s="40" t="s">
        <v>19</v>
      </c>
      <c r="K64" s="21"/>
      <c r="N64" s="24"/>
    </row>
    <row r="65" spans="1:14" ht="15.5" x14ac:dyDescent="0.35">
      <c r="A65" s="17"/>
      <c r="B65" s="17"/>
      <c r="C65" s="17"/>
      <c r="D65" s="18"/>
      <c r="E65" s="18"/>
      <c r="F65" s="18"/>
      <c r="G65" s="43"/>
      <c r="H65" s="18"/>
      <c r="I65" s="18"/>
      <c r="J65" s="18"/>
      <c r="K65" s="21"/>
    </row>
    <row r="66" spans="1:14" ht="15.5" x14ac:dyDescent="0.35">
      <c r="A66" s="17"/>
      <c r="B66" s="28">
        <v>1</v>
      </c>
      <c r="C66" s="17"/>
      <c r="D66" s="35">
        <v>22</v>
      </c>
      <c r="E66" s="35"/>
      <c r="F66" s="35">
        <f>AVERAGE(D66:E66)</f>
        <v>22</v>
      </c>
      <c r="G66" s="43"/>
      <c r="H66" s="35">
        <v>449</v>
      </c>
      <c r="I66" s="35"/>
      <c r="J66" s="35">
        <f>AVERAGE(H66:I66)</f>
        <v>449</v>
      </c>
      <c r="K66" s="21"/>
    </row>
    <row r="67" spans="1:14" ht="15.5" x14ac:dyDescent="0.35">
      <c r="A67" s="17"/>
      <c r="B67" s="28">
        <v>2</v>
      </c>
      <c r="C67" s="17"/>
      <c r="D67" s="35">
        <v>32</v>
      </c>
      <c r="E67" s="35"/>
      <c r="F67" s="35">
        <f t="shared" ref="F67:F77" si="18">AVERAGE(D67:E67)</f>
        <v>32</v>
      </c>
      <c r="G67" s="43"/>
      <c r="H67" s="35">
        <v>612</v>
      </c>
      <c r="I67" s="35"/>
      <c r="J67" s="35">
        <f t="shared" ref="J67:J77" si="19">AVERAGE(H67:I67)</f>
        <v>612</v>
      </c>
      <c r="K67" s="21"/>
    </row>
    <row r="68" spans="1:14" ht="15.5" x14ac:dyDescent="0.35">
      <c r="A68" s="17"/>
      <c r="B68" s="28">
        <v>3</v>
      </c>
      <c r="C68" s="17"/>
      <c r="D68" s="35">
        <v>22</v>
      </c>
      <c r="E68" s="35"/>
      <c r="F68" s="35">
        <f t="shared" si="18"/>
        <v>22</v>
      </c>
      <c r="G68" s="43"/>
      <c r="H68" s="35">
        <v>627</v>
      </c>
      <c r="I68" s="35"/>
      <c r="J68" s="35">
        <f t="shared" si="19"/>
        <v>627</v>
      </c>
      <c r="K68" s="21"/>
    </row>
    <row r="69" spans="1:14" ht="15.5" x14ac:dyDescent="0.35">
      <c r="A69" s="17"/>
      <c r="B69" s="28">
        <v>4</v>
      </c>
      <c r="C69" s="17"/>
      <c r="D69" s="35">
        <v>31</v>
      </c>
      <c r="E69" s="35"/>
      <c r="F69" s="35">
        <f t="shared" si="18"/>
        <v>31</v>
      </c>
      <c r="G69" s="43"/>
      <c r="H69" s="35">
        <v>559</v>
      </c>
      <c r="I69" s="35"/>
      <c r="J69" s="35">
        <f t="shared" si="19"/>
        <v>559</v>
      </c>
      <c r="K69" s="21"/>
    </row>
    <row r="70" spans="1:14" ht="15.5" x14ac:dyDescent="0.35">
      <c r="A70" s="17"/>
      <c r="B70" s="28">
        <v>5</v>
      </c>
      <c r="C70" s="17"/>
      <c r="D70" s="35">
        <v>31</v>
      </c>
      <c r="E70" s="35"/>
      <c r="F70" s="35">
        <f t="shared" si="18"/>
        <v>31</v>
      </c>
      <c r="G70" s="43"/>
      <c r="H70" s="35">
        <v>482</v>
      </c>
      <c r="I70" s="35"/>
      <c r="J70" s="35">
        <f t="shared" si="19"/>
        <v>482</v>
      </c>
      <c r="K70" s="21"/>
    </row>
    <row r="71" spans="1:14" ht="15.5" x14ac:dyDescent="0.35">
      <c r="A71" s="17"/>
      <c r="B71" s="28">
        <v>7</v>
      </c>
      <c r="C71" s="17"/>
      <c r="D71" s="35">
        <v>37.760000000000005</v>
      </c>
      <c r="E71" s="35"/>
      <c r="F71" s="35">
        <f t="shared" si="18"/>
        <v>37.760000000000005</v>
      </c>
      <c r="G71" s="43"/>
      <c r="H71" s="35">
        <v>578.6</v>
      </c>
      <c r="I71" s="35"/>
      <c r="J71" s="35">
        <f t="shared" si="19"/>
        <v>578.6</v>
      </c>
      <c r="K71" s="21"/>
    </row>
    <row r="72" spans="1:14" ht="15.5" x14ac:dyDescent="0.35">
      <c r="A72" s="17"/>
      <c r="B72" s="28">
        <v>8</v>
      </c>
      <c r="C72" s="17"/>
      <c r="D72" s="35">
        <v>21.68</v>
      </c>
      <c r="E72" s="35"/>
      <c r="F72" s="35">
        <f t="shared" si="18"/>
        <v>21.68</v>
      </c>
      <c r="G72" s="43"/>
      <c r="H72" s="35">
        <v>626.20000000000005</v>
      </c>
      <c r="I72" s="35"/>
      <c r="J72" s="35">
        <f t="shared" si="19"/>
        <v>626.20000000000005</v>
      </c>
      <c r="K72" s="21"/>
    </row>
    <row r="73" spans="1:14" ht="15.5" x14ac:dyDescent="0.35">
      <c r="A73" s="17"/>
      <c r="B73" s="28">
        <v>9</v>
      </c>
      <c r="C73" s="17"/>
      <c r="D73" s="35">
        <v>33.08</v>
      </c>
      <c r="E73" s="35"/>
      <c r="F73" s="35">
        <f t="shared" si="18"/>
        <v>33.08</v>
      </c>
      <c r="G73" s="43"/>
      <c r="H73" s="35">
        <v>494.20000000000005</v>
      </c>
      <c r="I73" s="35"/>
      <c r="J73" s="35">
        <f t="shared" si="19"/>
        <v>494.20000000000005</v>
      </c>
      <c r="K73" s="21"/>
    </row>
    <row r="74" spans="1:14" ht="15.5" x14ac:dyDescent="0.35">
      <c r="A74" s="17"/>
      <c r="B74" s="28">
        <v>11</v>
      </c>
      <c r="C74" s="17"/>
      <c r="D74" s="35">
        <v>56.8</v>
      </c>
      <c r="E74" s="35"/>
      <c r="F74" s="35">
        <f t="shared" si="18"/>
        <v>56.8</v>
      </c>
      <c r="G74" s="43"/>
      <c r="H74" s="35">
        <v>583.40000000000009</v>
      </c>
      <c r="I74" s="35"/>
      <c r="J74" s="35">
        <f t="shared" si="19"/>
        <v>583.40000000000009</v>
      </c>
      <c r="K74" s="21"/>
    </row>
    <row r="75" spans="1:14" ht="15.5" x14ac:dyDescent="0.35">
      <c r="A75" s="17"/>
      <c r="B75" s="28">
        <v>12</v>
      </c>
      <c r="C75" s="17"/>
      <c r="D75" s="35">
        <v>55.599999999999994</v>
      </c>
      <c r="E75" s="35"/>
      <c r="F75" s="35">
        <f t="shared" si="18"/>
        <v>55.599999999999994</v>
      </c>
      <c r="G75" s="43"/>
      <c r="H75" s="35">
        <v>107.4</v>
      </c>
      <c r="I75" s="35"/>
      <c r="J75" s="35">
        <f t="shared" si="19"/>
        <v>107.4</v>
      </c>
      <c r="K75" s="21"/>
    </row>
    <row r="76" spans="1:14" ht="15.5" x14ac:dyDescent="0.35">
      <c r="A76" s="17"/>
      <c r="B76" s="28">
        <v>13</v>
      </c>
      <c r="C76" s="17"/>
      <c r="D76" s="35">
        <v>20.64</v>
      </c>
      <c r="E76" s="35"/>
      <c r="F76" s="35">
        <f t="shared" si="18"/>
        <v>20.64</v>
      </c>
      <c r="G76" s="43"/>
      <c r="H76" s="35">
        <v>564.4</v>
      </c>
      <c r="I76" s="35"/>
      <c r="J76" s="35">
        <f t="shared" si="19"/>
        <v>564.4</v>
      </c>
      <c r="K76" s="21"/>
    </row>
    <row r="77" spans="1:14" ht="15.5" x14ac:dyDescent="0.35">
      <c r="A77" s="17"/>
      <c r="B77" s="28">
        <v>14</v>
      </c>
      <c r="C77" s="17"/>
      <c r="D77" s="35">
        <v>35.480000000000004</v>
      </c>
      <c r="E77" s="35"/>
      <c r="F77" s="35">
        <f t="shared" si="18"/>
        <v>35.480000000000004</v>
      </c>
      <c r="G77" s="43"/>
      <c r="H77" s="35">
        <v>610.19999999999993</v>
      </c>
      <c r="I77" s="35"/>
      <c r="J77" s="35">
        <f t="shared" si="19"/>
        <v>610.19999999999993</v>
      </c>
      <c r="K77" s="21"/>
    </row>
    <row r="78" spans="1:14" ht="15.5" x14ac:dyDescent="0.35">
      <c r="A78" s="17"/>
      <c r="B78" s="17"/>
      <c r="C78" s="17"/>
      <c r="D78" s="25"/>
      <c r="E78" s="25"/>
      <c r="F78" s="25"/>
      <c r="G78" s="43"/>
      <c r="H78" s="25"/>
      <c r="I78" s="25"/>
      <c r="J78" s="25"/>
      <c r="K78" s="21"/>
    </row>
    <row r="79" spans="1:14" ht="15.5" x14ac:dyDescent="0.35">
      <c r="A79" s="17"/>
      <c r="B79" s="22"/>
      <c r="C79" s="18" t="e">
        <f>AVERAGE(C66:C70)</f>
        <v>#DIV/0!</v>
      </c>
      <c r="D79" s="27">
        <f>AVERAGE(D66:D77)</f>
        <v>33.25333333333333</v>
      </c>
      <c r="E79" s="27" t="e">
        <f t="shared" ref="E79:F79" si="20">AVERAGE(E66:E77)</f>
        <v>#DIV/0!</v>
      </c>
      <c r="F79" s="27">
        <f t="shared" si="20"/>
        <v>33.25333333333333</v>
      </c>
      <c r="G79" s="43"/>
      <c r="H79" s="27">
        <f>AVERAGE(H66:H77)</f>
        <v>524.44999999999993</v>
      </c>
      <c r="I79" s="27" t="e">
        <f t="shared" ref="I79:J79" si="21">AVERAGE(I66:I77)</f>
        <v>#DIV/0!</v>
      </c>
      <c r="J79" s="27">
        <f t="shared" si="21"/>
        <v>524.44999999999993</v>
      </c>
      <c r="K79" s="21"/>
      <c r="N79" s="114"/>
    </row>
    <row r="80" spans="1:14" ht="15.5" x14ac:dyDescent="0.35">
      <c r="A80" s="18"/>
      <c r="B80" s="23"/>
      <c r="C80" s="18" t="e">
        <f>STDEV(C66:C70)</f>
        <v>#DIV/0!</v>
      </c>
      <c r="D80" s="27">
        <f>STDEV(D66:D77)</f>
        <v>12.199688023830277</v>
      </c>
      <c r="E80" s="27" t="e">
        <f t="shared" ref="E80:F80" si="22">STDEV(E66:E77)</f>
        <v>#DIV/0!</v>
      </c>
      <c r="F80" s="27">
        <f t="shared" si="22"/>
        <v>12.199688023830277</v>
      </c>
      <c r="G80" s="43"/>
      <c r="H80" s="27">
        <f>STDEV(H66:H77)</f>
        <v>143.78807954132321</v>
      </c>
      <c r="I80" s="27" t="e">
        <f t="shared" ref="I80:J80" si="23">STDEV(I66:I77)</f>
        <v>#DIV/0!</v>
      </c>
      <c r="J80" s="27">
        <f t="shared" si="23"/>
        <v>143.78807954132321</v>
      </c>
      <c r="K80" s="21"/>
    </row>
    <row r="81" spans="1:13" ht="15.5" x14ac:dyDescent="0.35">
      <c r="A81" s="17"/>
      <c r="B81" s="17"/>
      <c r="C81" s="17"/>
      <c r="D81" s="18"/>
      <c r="E81" s="18"/>
      <c r="F81" s="18"/>
      <c r="G81" s="21"/>
      <c r="H81" s="18"/>
      <c r="I81" s="18"/>
      <c r="J81" s="18"/>
      <c r="K81" s="21"/>
    </row>
    <row r="82" spans="1:13" x14ac:dyDescent="0.35">
      <c r="C82" s="61"/>
      <c r="D82" s="61"/>
      <c r="E82" s="61"/>
      <c r="F82" s="62"/>
      <c r="G82" s="61"/>
      <c r="H82" s="61"/>
      <c r="I82" s="61"/>
      <c r="J82" s="62"/>
      <c r="K82" s="63"/>
      <c r="L82" s="63"/>
      <c r="M82" s="58"/>
    </row>
    <row r="83" spans="1:13" x14ac:dyDescent="0.35">
      <c r="C83" s="61"/>
      <c r="D83" s="61"/>
      <c r="E83" s="61"/>
      <c r="F83" s="62"/>
      <c r="G83" s="61"/>
      <c r="H83" s="61"/>
      <c r="I83" s="61"/>
      <c r="J83" s="62"/>
      <c r="K83" s="63"/>
      <c r="L83" s="63"/>
      <c r="M83" s="58"/>
    </row>
    <row r="84" spans="1:13" x14ac:dyDescent="0.35">
      <c r="C84" s="61"/>
      <c r="D84" s="61"/>
      <c r="E84" s="61"/>
      <c r="F84" s="62"/>
      <c r="G84" s="61"/>
      <c r="H84" s="61"/>
      <c r="I84" s="61"/>
      <c r="J84" s="62"/>
      <c r="K84" s="63"/>
      <c r="L84" s="63"/>
      <c r="M84" s="58"/>
    </row>
    <row r="85" spans="1:13" x14ac:dyDescent="0.35">
      <c r="C85" s="61"/>
      <c r="D85" s="61"/>
      <c r="E85" s="61"/>
      <c r="F85" s="62"/>
      <c r="G85" s="61"/>
      <c r="H85" s="61"/>
      <c r="I85" s="61"/>
      <c r="J85" s="62"/>
      <c r="K85" s="63"/>
      <c r="L85" s="63"/>
      <c r="M85" s="58"/>
    </row>
    <row r="86" spans="1:13" x14ac:dyDescent="0.35">
      <c r="C86" s="61"/>
      <c r="D86" s="61"/>
      <c r="E86" s="61"/>
      <c r="F86" s="62"/>
      <c r="G86" s="61"/>
      <c r="H86" s="61"/>
      <c r="I86" s="61"/>
      <c r="J86" s="62"/>
      <c r="K86" s="63"/>
      <c r="L86" s="63"/>
      <c r="M86" s="58"/>
    </row>
    <row r="87" spans="1:13" x14ac:dyDescent="0.35">
      <c r="C87" s="61"/>
      <c r="D87" s="61"/>
      <c r="E87" s="61"/>
      <c r="F87" s="62"/>
      <c r="G87" s="61"/>
      <c r="H87" s="61"/>
      <c r="I87" s="61"/>
      <c r="J87" s="62"/>
      <c r="K87" s="63"/>
      <c r="L87" s="63"/>
      <c r="M87" s="58"/>
    </row>
    <row r="88" spans="1:13" x14ac:dyDescent="0.35">
      <c r="C88" s="61"/>
      <c r="D88" s="61"/>
      <c r="E88" s="61"/>
      <c r="F88" s="62"/>
      <c r="G88" s="61"/>
      <c r="H88" s="61"/>
      <c r="I88" s="61"/>
      <c r="J88" s="62"/>
      <c r="K88" s="63"/>
      <c r="L88" s="63"/>
      <c r="M88" s="58"/>
    </row>
    <row r="89" spans="1:13" x14ac:dyDescent="0.35">
      <c r="C89" s="61"/>
      <c r="D89" s="61"/>
      <c r="E89" s="61"/>
      <c r="F89" s="62"/>
      <c r="G89" s="61"/>
      <c r="H89" s="61"/>
      <c r="I89" s="61"/>
      <c r="J89" s="62"/>
      <c r="K89" s="63"/>
      <c r="L89" s="63"/>
      <c r="M89" s="58"/>
    </row>
    <row r="90" spans="1:13" x14ac:dyDescent="0.35">
      <c r="C90" s="61"/>
      <c r="D90" s="61"/>
      <c r="E90" s="61"/>
      <c r="F90" s="62"/>
      <c r="G90" s="61"/>
      <c r="H90" s="61"/>
      <c r="I90" s="61"/>
      <c r="J90" s="62"/>
      <c r="K90" s="63"/>
      <c r="L90" s="63"/>
      <c r="M90" s="58"/>
    </row>
    <row r="91" spans="1:13" x14ac:dyDescent="0.35">
      <c r="C91" s="61"/>
      <c r="D91" s="61"/>
      <c r="E91" s="61"/>
      <c r="F91" s="62"/>
      <c r="G91" s="61"/>
      <c r="H91" s="61"/>
      <c r="I91" s="61"/>
      <c r="J91" s="62"/>
      <c r="K91" s="63"/>
      <c r="L91" s="63"/>
      <c r="M91" s="58"/>
    </row>
    <row r="92" spans="1:13" x14ac:dyDescent="0.35">
      <c r="C92" s="63"/>
      <c r="D92" s="63"/>
      <c r="E92" s="63"/>
      <c r="F92" s="63"/>
      <c r="G92" s="63"/>
      <c r="H92" s="63"/>
      <c r="I92" s="63"/>
      <c r="J92" s="63"/>
      <c r="K92" s="63"/>
      <c r="L92" s="63"/>
    </row>
  </sheetData>
  <mergeCells count="16">
    <mergeCell ref="D2:F2"/>
    <mergeCell ref="H2:J2"/>
    <mergeCell ref="D3:F3"/>
    <mergeCell ref="H3:J3"/>
    <mergeCell ref="D22:F22"/>
    <mergeCell ref="H22:J22"/>
    <mergeCell ref="D62:F62"/>
    <mergeCell ref="H62:J62"/>
    <mergeCell ref="D63:F63"/>
    <mergeCell ref="H63:J63"/>
    <mergeCell ref="D23:F23"/>
    <mergeCell ref="H23:J23"/>
    <mergeCell ref="D42:F42"/>
    <mergeCell ref="H42:J42"/>
    <mergeCell ref="D43:F43"/>
    <mergeCell ref="H43:J43"/>
  </mergeCells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6C74-4D2E-47BD-BC54-88244DCB9A8A}">
  <dimension ref="A1:BG181"/>
  <sheetViews>
    <sheetView view="pageBreakPreview" zoomScale="50" zoomScaleNormal="70" zoomScaleSheetLayoutView="50" workbookViewId="0">
      <selection activeCell="P16" sqref="P16"/>
    </sheetView>
  </sheetViews>
  <sheetFormatPr defaultRowHeight="14.5" x14ac:dyDescent="0.35"/>
  <cols>
    <col min="1" max="1" width="10" customWidth="1"/>
    <col min="2" max="2" width="14" customWidth="1"/>
    <col min="3" max="3" width="21.26953125" customWidth="1"/>
    <col min="4" max="4" width="18.7265625" customWidth="1"/>
    <col min="5" max="5" width="21.453125" customWidth="1"/>
    <col min="6" max="6" width="26.81640625" customWidth="1"/>
    <col min="7" max="7" width="23" customWidth="1"/>
    <col min="9" max="9" width="21.26953125" customWidth="1"/>
    <col min="10" max="10" width="18.7265625" customWidth="1"/>
    <col min="11" max="11" width="21.453125" customWidth="1"/>
    <col min="12" max="12" width="26.81640625" customWidth="1"/>
    <col min="13" max="13" width="23" customWidth="1"/>
    <col min="15" max="15" width="21.26953125" customWidth="1"/>
    <col min="16" max="16" width="18.7265625" customWidth="1"/>
    <col min="17" max="17" width="21.453125" customWidth="1"/>
    <col min="18" max="18" width="26.81640625" customWidth="1"/>
    <col min="19" max="19" width="23" customWidth="1"/>
    <col min="21" max="21" width="21.26953125" customWidth="1"/>
    <col min="22" max="22" width="18.7265625" customWidth="1"/>
    <col min="23" max="23" width="21.453125" customWidth="1"/>
    <col min="24" max="24" width="26.81640625" customWidth="1"/>
    <col min="25" max="25" width="23" customWidth="1"/>
    <col min="26" max="26" width="9.1796875" style="33"/>
    <col min="35" max="35" width="10" customWidth="1"/>
    <col min="36" max="36" width="14" customWidth="1"/>
    <col min="37" max="38" width="32.1796875" customWidth="1"/>
    <col min="39" max="39" width="21.26953125" customWidth="1"/>
    <col min="40" max="40" width="18.7265625" customWidth="1"/>
    <col min="42" max="43" width="32.1796875" customWidth="1"/>
    <col min="44" max="44" width="21.26953125" customWidth="1"/>
    <col min="45" max="45" width="18.7265625" customWidth="1"/>
    <col min="47" max="48" width="32.1796875" customWidth="1"/>
    <col min="49" max="49" width="21.26953125" customWidth="1"/>
    <col min="50" max="50" width="18.7265625" customWidth="1"/>
    <col min="52" max="53" width="32.1796875" customWidth="1"/>
    <col min="54" max="54" width="21.26953125" customWidth="1"/>
    <col min="55" max="55" width="18.7265625" customWidth="1"/>
    <col min="57" max="59" width="9.1796875" style="106"/>
  </cols>
  <sheetData>
    <row r="1" spans="1:58" ht="15.5" x14ac:dyDescent="0.35">
      <c r="A1" s="17"/>
      <c r="B1" s="17"/>
      <c r="C1" s="71"/>
      <c r="D1" s="71"/>
      <c r="E1" s="71"/>
      <c r="F1" s="71"/>
      <c r="G1" s="71"/>
      <c r="H1" s="72"/>
      <c r="I1" s="71"/>
      <c r="J1" s="71"/>
      <c r="K1" s="71"/>
      <c r="L1" s="71"/>
      <c r="M1" s="71"/>
      <c r="N1" s="72"/>
      <c r="O1" s="71"/>
      <c r="P1" s="71"/>
      <c r="Q1" s="71"/>
      <c r="R1" s="71"/>
      <c r="S1" s="71"/>
      <c r="T1" s="72"/>
      <c r="U1" s="71"/>
      <c r="V1" s="71"/>
      <c r="W1" s="71"/>
      <c r="X1" s="71"/>
      <c r="Y1" s="71"/>
      <c r="Z1" s="73"/>
      <c r="AA1" s="74"/>
      <c r="AB1" s="125" t="s">
        <v>50</v>
      </c>
      <c r="AC1" s="125"/>
      <c r="AD1" s="125"/>
      <c r="AE1" s="125"/>
      <c r="AF1" s="74"/>
      <c r="AG1" s="74"/>
      <c r="AH1" s="74"/>
      <c r="AI1" s="17"/>
      <c r="AJ1" s="17"/>
      <c r="AK1" s="86"/>
      <c r="AL1" s="86"/>
      <c r="AM1" s="71"/>
      <c r="AN1" s="71"/>
      <c r="AO1" s="72"/>
      <c r="AP1" s="86"/>
      <c r="AQ1" s="86"/>
      <c r="AR1" s="71"/>
      <c r="AS1" s="71"/>
      <c r="AT1" s="72"/>
      <c r="AU1" s="86"/>
      <c r="AV1" s="86"/>
      <c r="AW1" s="71"/>
      <c r="AX1" s="71"/>
      <c r="AY1" s="72"/>
      <c r="AZ1" s="86"/>
      <c r="BA1" s="86"/>
      <c r="BB1" s="71"/>
      <c r="BC1" s="71"/>
    </row>
    <row r="2" spans="1:58" ht="15.5" x14ac:dyDescent="0.35">
      <c r="A2" s="19" t="s">
        <v>13</v>
      </c>
      <c r="B2" s="17"/>
      <c r="C2" s="125" t="s">
        <v>50</v>
      </c>
      <c r="D2" s="125"/>
      <c r="E2" s="125"/>
      <c r="F2" s="125"/>
      <c r="G2" s="75"/>
      <c r="H2" s="72"/>
      <c r="I2" s="125" t="s">
        <v>50</v>
      </c>
      <c r="J2" s="125"/>
      <c r="K2" s="125"/>
      <c r="L2" s="125"/>
      <c r="M2" s="75"/>
      <c r="N2" s="72"/>
      <c r="O2" s="125" t="s">
        <v>50</v>
      </c>
      <c r="P2" s="125"/>
      <c r="Q2" s="125"/>
      <c r="R2" s="125"/>
      <c r="S2" s="75"/>
      <c r="T2" s="72"/>
      <c r="U2" s="125" t="s">
        <v>50</v>
      </c>
      <c r="V2" s="125"/>
      <c r="W2" s="125"/>
      <c r="X2" s="125"/>
      <c r="Y2" s="75"/>
      <c r="Z2" s="73"/>
      <c r="AA2" s="74"/>
      <c r="AB2" s="123" t="s">
        <v>55</v>
      </c>
      <c r="AC2" s="124"/>
      <c r="AD2" s="124"/>
      <c r="AE2" s="124"/>
      <c r="AF2" s="74"/>
      <c r="AG2" s="74"/>
      <c r="AH2" s="84" t="s">
        <v>95</v>
      </c>
      <c r="AI2" s="19" t="s">
        <v>13</v>
      </c>
      <c r="AJ2" s="17"/>
      <c r="AK2" s="86"/>
      <c r="AL2" s="86"/>
      <c r="AM2" s="125" t="s">
        <v>50</v>
      </c>
      <c r="AN2" s="125"/>
      <c r="AO2" s="72"/>
      <c r="AP2" s="86"/>
      <c r="AQ2" s="86"/>
      <c r="AR2" s="125" t="s">
        <v>50</v>
      </c>
      <c r="AS2" s="125"/>
      <c r="AT2" s="72"/>
      <c r="AU2" s="86"/>
      <c r="AV2" s="86"/>
      <c r="AW2" s="125" t="s">
        <v>50</v>
      </c>
      <c r="AX2" s="125"/>
      <c r="AY2" s="72"/>
      <c r="AZ2" s="86"/>
      <c r="BA2" s="86"/>
      <c r="BB2" s="125" t="s">
        <v>50</v>
      </c>
      <c r="BC2" s="125"/>
    </row>
    <row r="3" spans="1:58" ht="15.5" x14ac:dyDescent="0.35">
      <c r="A3" s="20"/>
      <c r="B3" s="17"/>
      <c r="C3" s="125" t="s">
        <v>15</v>
      </c>
      <c r="D3" s="125"/>
      <c r="E3" s="125"/>
      <c r="F3" s="125"/>
      <c r="G3" s="74"/>
      <c r="H3" s="72"/>
      <c r="I3" s="125" t="s">
        <v>16</v>
      </c>
      <c r="J3" s="125"/>
      <c r="K3" s="125"/>
      <c r="L3" s="125"/>
      <c r="M3" s="74"/>
      <c r="N3" s="72"/>
      <c r="O3" s="125" t="s">
        <v>17</v>
      </c>
      <c r="P3" s="125"/>
      <c r="Q3" s="125"/>
      <c r="R3" s="125"/>
      <c r="S3" s="74"/>
      <c r="T3" s="72"/>
      <c r="U3" s="125" t="s">
        <v>18</v>
      </c>
      <c r="V3" s="125"/>
      <c r="W3" s="125"/>
      <c r="X3" s="125"/>
      <c r="Y3" s="74"/>
      <c r="Z3" s="73"/>
      <c r="AA3" s="74"/>
      <c r="AB3" s="76" t="s">
        <v>60</v>
      </c>
      <c r="AC3" s="76"/>
      <c r="AD3" s="76"/>
      <c r="AE3" s="76"/>
      <c r="AF3" s="74"/>
      <c r="AG3" s="74"/>
      <c r="AH3" s="74"/>
      <c r="AI3" s="20"/>
      <c r="AJ3" s="17"/>
      <c r="AK3" s="86"/>
      <c r="AL3" s="86"/>
      <c r="AM3" s="125" t="s">
        <v>15</v>
      </c>
      <c r="AN3" s="125"/>
      <c r="AO3" s="72"/>
      <c r="AP3" s="86"/>
      <c r="AQ3" s="86"/>
      <c r="AR3" s="125" t="s">
        <v>16</v>
      </c>
      <c r="AS3" s="125"/>
      <c r="AT3" s="72"/>
      <c r="AU3" s="86"/>
      <c r="AV3" s="86"/>
      <c r="AW3" s="125" t="s">
        <v>17</v>
      </c>
      <c r="AX3" s="125"/>
      <c r="AY3" s="72"/>
      <c r="AZ3" s="86"/>
      <c r="BA3" s="86"/>
      <c r="BB3" s="125" t="s">
        <v>18</v>
      </c>
      <c r="BC3" s="125"/>
    </row>
    <row r="4" spans="1:58" ht="15.5" x14ac:dyDescent="0.35">
      <c r="A4" s="17"/>
      <c r="B4" s="17"/>
      <c r="C4" s="77" t="s">
        <v>96</v>
      </c>
      <c r="D4" s="77" t="s">
        <v>97</v>
      </c>
      <c r="E4" s="78" t="s">
        <v>98</v>
      </c>
      <c r="F4" s="75" t="s">
        <v>99</v>
      </c>
      <c r="G4" s="78" t="s">
        <v>100</v>
      </c>
      <c r="H4" s="72"/>
      <c r="I4" s="77" t="s">
        <v>96</v>
      </c>
      <c r="J4" s="77" t="s">
        <v>97</v>
      </c>
      <c r="K4" s="78" t="s">
        <v>98</v>
      </c>
      <c r="L4" s="75" t="s">
        <v>99</v>
      </c>
      <c r="M4" s="78" t="s">
        <v>100</v>
      </c>
      <c r="N4" s="72"/>
      <c r="O4" s="77" t="s">
        <v>96</v>
      </c>
      <c r="P4" s="77" t="s">
        <v>97</v>
      </c>
      <c r="Q4" s="78" t="s">
        <v>98</v>
      </c>
      <c r="R4" s="75" t="s">
        <v>99</v>
      </c>
      <c r="S4" s="78" t="s">
        <v>100</v>
      </c>
      <c r="T4" s="72"/>
      <c r="U4" s="77" t="s">
        <v>96</v>
      </c>
      <c r="V4" s="77" t="s">
        <v>97</v>
      </c>
      <c r="W4" s="78" t="s">
        <v>98</v>
      </c>
      <c r="X4" s="75" t="s">
        <v>99</v>
      </c>
      <c r="Y4" s="78" t="s">
        <v>100</v>
      </c>
      <c r="Z4" s="73"/>
      <c r="AA4" s="74"/>
      <c r="AB4" s="71"/>
      <c r="AC4" s="71"/>
      <c r="AD4" s="71"/>
      <c r="AE4" s="71"/>
      <c r="AF4" s="74"/>
      <c r="AG4" s="74"/>
      <c r="AH4" s="74"/>
      <c r="AI4" s="17"/>
      <c r="AJ4" s="17"/>
      <c r="AK4" s="85" t="s">
        <v>101</v>
      </c>
      <c r="AL4" s="85" t="s">
        <v>102</v>
      </c>
      <c r="AM4" s="77" t="s">
        <v>96</v>
      </c>
      <c r="AN4" s="77" t="s">
        <v>97</v>
      </c>
      <c r="AO4" s="72"/>
      <c r="AP4" s="85" t="s">
        <v>101</v>
      </c>
      <c r="AQ4" s="85" t="s">
        <v>102</v>
      </c>
      <c r="AR4" s="77" t="s">
        <v>96</v>
      </c>
      <c r="AS4" s="77" t="s">
        <v>97</v>
      </c>
      <c r="AT4" s="72"/>
      <c r="AU4" s="85" t="s">
        <v>101</v>
      </c>
      <c r="AV4" s="85" t="s">
        <v>102</v>
      </c>
      <c r="AW4" s="77" t="s">
        <v>96</v>
      </c>
      <c r="AX4" s="77" t="s">
        <v>97</v>
      </c>
      <c r="AY4" s="72"/>
      <c r="AZ4" s="85" t="s">
        <v>101</v>
      </c>
      <c r="BA4" s="85" t="s">
        <v>102</v>
      </c>
      <c r="BB4" s="77" t="s">
        <v>96</v>
      </c>
      <c r="BC4" s="77" t="s">
        <v>97</v>
      </c>
    </row>
    <row r="5" spans="1:58" ht="15.5" x14ac:dyDescent="0.35">
      <c r="A5" s="17"/>
      <c r="B5" s="17"/>
      <c r="C5" s="71"/>
      <c r="D5" s="71"/>
      <c r="E5" s="71"/>
      <c r="F5" s="71"/>
      <c r="G5" s="71"/>
      <c r="H5" s="72"/>
      <c r="I5" s="71"/>
      <c r="J5" s="71"/>
      <c r="K5" s="71"/>
      <c r="L5" s="71"/>
      <c r="M5" s="71"/>
      <c r="N5" s="72"/>
      <c r="O5" s="71"/>
      <c r="P5" s="71"/>
      <c r="Q5" s="71"/>
      <c r="R5" s="71"/>
      <c r="S5" s="71"/>
      <c r="T5" s="72"/>
      <c r="U5" s="71"/>
      <c r="V5" s="71"/>
      <c r="W5" s="71"/>
      <c r="X5" s="71"/>
      <c r="Y5" s="71"/>
      <c r="Z5" s="73"/>
      <c r="AA5" s="74"/>
      <c r="AB5" s="70"/>
      <c r="AC5" s="70"/>
      <c r="AD5" s="70"/>
      <c r="AE5" s="70"/>
      <c r="AF5" s="74"/>
      <c r="AG5" s="74"/>
      <c r="AH5" s="74"/>
      <c r="AI5" s="17"/>
      <c r="AJ5" s="17"/>
      <c r="AK5" s="88"/>
      <c r="AL5" s="88"/>
      <c r="AM5" s="71"/>
      <c r="AN5" s="71"/>
      <c r="AO5" s="72"/>
      <c r="AP5" s="88"/>
      <c r="AQ5" s="88"/>
      <c r="AR5" s="71"/>
      <c r="AS5" s="71"/>
      <c r="AT5" s="72"/>
      <c r="AU5" s="88"/>
      <c r="AV5" s="88"/>
      <c r="AW5" s="71"/>
      <c r="AX5" s="71"/>
      <c r="AY5" s="72"/>
      <c r="AZ5" s="88"/>
      <c r="BA5" s="88"/>
      <c r="BB5" s="71"/>
      <c r="BC5" s="71"/>
      <c r="BF5" s="106" t="s">
        <v>104</v>
      </c>
    </row>
    <row r="6" spans="1:58" ht="15.5" x14ac:dyDescent="0.35">
      <c r="A6" s="28">
        <v>7</v>
      </c>
      <c r="B6" s="17"/>
      <c r="C6" s="75">
        <v>7.8</v>
      </c>
      <c r="D6" s="75">
        <v>57.2</v>
      </c>
      <c r="E6" s="75">
        <v>1.6</v>
      </c>
      <c r="F6" s="75">
        <v>43.475000000000001</v>
      </c>
      <c r="G6" s="75">
        <v>97.825000000000003</v>
      </c>
      <c r="H6" s="72"/>
      <c r="I6" s="75">
        <v>11</v>
      </c>
      <c r="J6" s="75">
        <v>71.8</v>
      </c>
      <c r="K6" s="75">
        <v>1.925</v>
      </c>
      <c r="L6" s="75">
        <v>60.2</v>
      </c>
      <c r="M6" s="75">
        <v>81.375</v>
      </c>
      <c r="N6" s="72"/>
      <c r="O6" s="75">
        <v>12.9</v>
      </c>
      <c r="P6" s="75">
        <v>107.6</v>
      </c>
      <c r="Q6" s="75">
        <v>1.825</v>
      </c>
      <c r="R6" s="75">
        <v>16.225000000000001</v>
      </c>
      <c r="S6" s="75">
        <v>90.15</v>
      </c>
      <c r="T6" s="72">
        <v>90.15</v>
      </c>
      <c r="U6" s="75">
        <v>17.5</v>
      </c>
      <c r="V6" s="75">
        <v>149.6</v>
      </c>
      <c r="W6" s="75">
        <v>2.0750000000000002</v>
      </c>
      <c r="X6" s="75">
        <v>111.125</v>
      </c>
      <c r="Y6" s="75">
        <v>121.675</v>
      </c>
      <c r="Z6" s="73"/>
      <c r="AA6" s="74">
        <f>AVERAGE(I6,O6,U6)</f>
        <v>13.799999999999999</v>
      </c>
      <c r="AB6" s="70"/>
      <c r="AC6" s="70"/>
      <c r="AD6" s="70"/>
      <c r="AE6" s="70"/>
      <c r="AF6" s="74"/>
      <c r="AG6" s="74"/>
      <c r="AH6" s="74"/>
      <c r="AI6" s="28" t="s">
        <v>4</v>
      </c>
      <c r="AJ6" s="17"/>
      <c r="AK6" s="87" t="e">
        <f>AM6/#REF!</f>
        <v>#REF!</v>
      </c>
      <c r="AL6" s="87" t="e">
        <f>AN6/#REF!</f>
        <v>#REF!</v>
      </c>
      <c r="AM6" s="75">
        <v>7.8</v>
      </c>
      <c r="AN6" s="75">
        <v>57.2</v>
      </c>
      <c r="AO6" s="72"/>
      <c r="AP6" s="87" t="e">
        <f>AR6/#REF!</f>
        <v>#REF!</v>
      </c>
      <c r="AQ6" s="87" t="e">
        <f>AS6/#REF!</f>
        <v>#REF!</v>
      </c>
      <c r="AR6" s="75">
        <v>11</v>
      </c>
      <c r="AS6" s="75">
        <v>71.8</v>
      </c>
      <c r="AT6" s="72"/>
      <c r="AU6" s="87" t="e">
        <f>AW6/#REF!</f>
        <v>#REF!</v>
      </c>
      <c r="AV6" s="87" t="e">
        <f>AX6/#REF!</f>
        <v>#REF!</v>
      </c>
      <c r="AW6" s="75">
        <v>12.9</v>
      </c>
      <c r="AX6" s="75">
        <v>107.6</v>
      </c>
      <c r="AY6" s="72">
        <v>90.15</v>
      </c>
      <c r="AZ6" s="87" t="e">
        <f>BB6/#REF!</f>
        <v>#REF!</v>
      </c>
      <c r="BA6" s="87" t="e">
        <f>BC6/#REF!</f>
        <v>#REF!</v>
      </c>
      <c r="BB6" s="75">
        <v>17.5</v>
      </c>
      <c r="BC6" s="75">
        <v>149.6</v>
      </c>
      <c r="BF6" s="107" t="e">
        <f>AVERAGE(AP6,AU6,AZ6)</f>
        <v>#REF!</v>
      </c>
    </row>
    <row r="7" spans="1:58" ht="15.5" x14ac:dyDescent="0.35">
      <c r="A7" s="28">
        <v>8</v>
      </c>
      <c r="B7" s="17"/>
      <c r="C7" s="75">
        <v>12.5</v>
      </c>
      <c r="D7" s="75">
        <v>72.599999999999994</v>
      </c>
      <c r="E7" s="75">
        <v>2.15</v>
      </c>
      <c r="F7" s="75">
        <v>17.8</v>
      </c>
      <c r="G7" s="75">
        <v>28.475000000000001</v>
      </c>
      <c r="H7" s="72"/>
      <c r="I7" s="75">
        <v>11.8</v>
      </c>
      <c r="J7" s="75">
        <v>82.7</v>
      </c>
      <c r="K7" s="75">
        <v>1.4</v>
      </c>
      <c r="L7" s="75">
        <v>14.05</v>
      </c>
      <c r="M7" s="75">
        <v>31.3</v>
      </c>
      <c r="N7" s="72"/>
      <c r="O7" s="75">
        <v>17.899999999999999</v>
      </c>
      <c r="P7" s="75">
        <v>76.8</v>
      </c>
      <c r="Q7" s="75">
        <v>2.375</v>
      </c>
      <c r="R7" s="75">
        <v>14.9</v>
      </c>
      <c r="S7" s="75">
        <v>31.15</v>
      </c>
      <c r="T7" s="72"/>
      <c r="U7" s="75">
        <v>19.899999999999999</v>
      </c>
      <c r="V7" s="75">
        <v>84.2</v>
      </c>
      <c r="W7" s="75">
        <v>1.55</v>
      </c>
      <c r="X7" s="75">
        <v>19.725000000000001</v>
      </c>
      <c r="Y7" s="75">
        <v>33.575000000000003</v>
      </c>
      <c r="Z7" s="73"/>
      <c r="AA7" s="74">
        <f t="shared" ref="AA7:AA12" si="0">AVERAGE(I7,O7,U7)</f>
        <v>16.533333333333331</v>
      </c>
      <c r="AB7" s="70"/>
      <c r="AC7" s="70"/>
      <c r="AD7" s="70"/>
      <c r="AE7" s="70"/>
      <c r="AF7" s="74"/>
      <c r="AG7" s="74"/>
      <c r="AH7" s="74"/>
      <c r="AI7" s="28" t="s">
        <v>5</v>
      </c>
      <c r="AJ7" s="17"/>
      <c r="AK7" s="87" t="e">
        <f>AM7/#REF!</f>
        <v>#REF!</v>
      </c>
      <c r="AL7" s="87" t="e">
        <f>AN7/#REF!</f>
        <v>#REF!</v>
      </c>
      <c r="AM7" s="75">
        <v>12.5</v>
      </c>
      <c r="AN7" s="75">
        <v>72.599999999999994</v>
      </c>
      <c r="AO7" s="72"/>
      <c r="AP7" s="87" t="e">
        <f>AR7/#REF!</f>
        <v>#REF!</v>
      </c>
      <c r="AQ7" s="87" t="e">
        <f>AS7/#REF!</f>
        <v>#REF!</v>
      </c>
      <c r="AR7" s="75">
        <v>11.8</v>
      </c>
      <c r="AS7" s="75">
        <v>82.7</v>
      </c>
      <c r="AT7" s="72"/>
      <c r="AU7" s="87" t="e">
        <f>AW7/#REF!</f>
        <v>#REF!</v>
      </c>
      <c r="AV7" s="87" t="e">
        <f>AX7/#REF!</f>
        <v>#REF!</v>
      </c>
      <c r="AW7" s="75">
        <v>17.899999999999999</v>
      </c>
      <c r="AX7" s="75">
        <v>76.8</v>
      </c>
      <c r="AY7" s="72"/>
      <c r="AZ7" s="87" t="e">
        <f>BB7/#REF!</f>
        <v>#REF!</v>
      </c>
      <c r="BA7" s="87" t="e">
        <f>BC7/#REF!</f>
        <v>#REF!</v>
      </c>
      <c r="BB7" s="75">
        <v>19.899999999999999</v>
      </c>
      <c r="BC7" s="75">
        <v>84.2</v>
      </c>
      <c r="BF7" s="107" t="e">
        <f t="shared" ref="BF7:BF12" si="1">AVERAGE(AP7,AU7,AZ7)</f>
        <v>#REF!</v>
      </c>
    </row>
    <row r="8" spans="1:58" ht="15.5" x14ac:dyDescent="0.35">
      <c r="A8" s="28">
        <v>9</v>
      </c>
      <c r="B8" s="17"/>
      <c r="C8" s="75">
        <v>29.5</v>
      </c>
      <c r="D8" s="75">
        <v>149</v>
      </c>
      <c r="E8" s="75">
        <v>2.7250000000000001</v>
      </c>
      <c r="F8" s="75">
        <v>23.925000000000001</v>
      </c>
      <c r="G8" s="75">
        <v>41.75</v>
      </c>
      <c r="H8" s="72"/>
      <c r="I8" s="75">
        <v>32.6</v>
      </c>
      <c r="J8" s="75">
        <v>159.6</v>
      </c>
      <c r="K8" s="75">
        <v>2.8</v>
      </c>
      <c r="L8" s="75">
        <v>17.975000000000001</v>
      </c>
      <c r="M8" s="75">
        <v>45.475000000000001</v>
      </c>
      <c r="N8" s="72"/>
      <c r="O8" s="75">
        <v>28.9</v>
      </c>
      <c r="P8" s="75">
        <v>182.6</v>
      </c>
      <c r="Q8" s="75">
        <v>2.65</v>
      </c>
      <c r="R8" s="75">
        <v>11.574999999999999</v>
      </c>
      <c r="S8" s="75">
        <v>37.524999999999999</v>
      </c>
      <c r="T8" s="72"/>
      <c r="U8" s="75">
        <v>31.8</v>
      </c>
      <c r="V8" s="75">
        <v>158.69999999999999</v>
      </c>
      <c r="W8" s="75">
        <v>2.4249999999999998</v>
      </c>
      <c r="X8" s="75">
        <v>23.7</v>
      </c>
      <c r="Y8" s="75">
        <v>51.05</v>
      </c>
      <c r="Z8" s="73"/>
      <c r="AA8" s="74">
        <f t="shared" si="0"/>
        <v>31.099999999999998</v>
      </c>
      <c r="AB8" s="70"/>
      <c r="AC8" s="70"/>
      <c r="AD8" s="70"/>
      <c r="AE8" s="70"/>
      <c r="AF8" s="74"/>
      <c r="AG8" s="74"/>
      <c r="AH8" s="74"/>
      <c r="AI8" s="28" t="s">
        <v>6</v>
      </c>
      <c r="AJ8" s="17"/>
      <c r="AK8" s="87"/>
      <c r="AL8" s="87" t="e">
        <f>AN8/#REF!</f>
        <v>#REF!</v>
      </c>
      <c r="AM8" s="75">
        <v>29.5</v>
      </c>
      <c r="AN8" s="75">
        <v>149</v>
      </c>
      <c r="AO8" s="72"/>
      <c r="AP8" s="87" t="e">
        <f>AR8/#REF!</f>
        <v>#REF!</v>
      </c>
      <c r="AQ8" s="87" t="e">
        <f>AS8/#REF!</f>
        <v>#REF!</v>
      </c>
      <c r="AR8" s="75">
        <v>32.6</v>
      </c>
      <c r="AS8" s="75">
        <v>159.6</v>
      </c>
      <c r="AT8" s="72"/>
      <c r="AU8" s="87" t="e">
        <f>AW8/#REF!</f>
        <v>#REF!</v>
      </c>
      <c r="AV8" s="87" t="e">
        <f>AX8/#REF!</f>
        <v>#REF!</v>
      </c>
      <c r="AW8" s="75">
        <v>28.9</v>
      </c>
      <c r="AX8" s="75">
        <v>182.6</v>
      </c>
      <c r="AY8" s="72"/>
      <c r="AZ8" s="87" t="e">
        <f>BB8/#REF!</f>
        <v>#REF!</v>
      </c>
      <c r="BA8" s="87" t="e">
        <f>BC8/#REF!</f>
        <v>#REF!</v>
      </c>
      <c r="BB8" s="75">
        <v>31.8</v>
      </c>
      <c r="BC8" s="75">
        <v>158.69999999999999</v>
      </c>
      <c r="BF8" s="107"/>
    </row>
    <row r="9" spans="1:58" ht="15.5" x14ac:dyDescent="0.35">
      <c r="A9" s="28">
        <v>11</v>
      </c>
      <c r="B9" s="17"/>
      <c r="C9" s="75">
        <v>27.8</v>
      </c>
      <c r="D9" s="75">
        <v>129.5</v>
      </c>
      <c r="E9" s="75">
        <v>2.625</v>
      </c>
      <c r="F9" s="75">
        <v>39.774999999999999</v>
      </c>
      <c r="G9" s="75">
        <v>62</v>
      </c>
      <c r="H9" s="72"/>
      <c r="I9" s="75">
        <v>34.5</v>
      </c>
      <c r="J9" s="75">
        <v>148.9</v>
      </c>
      <c r="K9" s="75">
        <v>2.875</v>
      </c>
      <c r="L9" s="75">
        <v>35.799999999999997</v>
      </c>
      <c r="M9" s="75">
        <v>50.85</v>
      </c>
      <c r="N9" s="72"/>
      <c r="O9" s="75">
        <v>25.5</v>
      </c>
      <c r="P9" s="75">
        <v>110.6</v>
      </c>
      <c r="Q9" s="75">
        <v>2.5</v>
      </c>
      <c r="R9" s="75">
        <v>9.5749999999999993</v>
      </c>
      <c r="S9" s="75">
        <v>14.1</v>
      </c>
      <c r="T9" s="72"/>
      <c r="U9" s="82"/>
      <c r="V9" s="82"/>
      <c r="W9" s="82"/>
      <c r="X9" s="82"/>
      <c r="Y9" s="82"/>
      <c r="Z9" s="73"/>
      <c r="AA9" s="74"/>
      <c r="AB9" s="70"/>
      <c r="AC9" s="70"/>
      <c r="AD9" s="70"/>
      <c r="AE9" s="70"/>
      <c r="AF9" s="74"/>
      <c r="AG9" s="74"/>
      <c r="AH9" s="74"/>
      <c r="AI9" s="28" t="s">
        <v>7</v>
      </c>
      <c r="AJ9" s="17"/>
      <c r="AK9" s="87" t="e">
        <f>AM9/#REF!</f>
        <v>#REF!</v>
      </c>
      <c r="AL9" s="87" t="e">
        <f>AN9/#REF!</f>
        <v>#REF!</v>
      </c>
      <c r="AM9" s="75">
        <v>27.8</v>
      </c>
      <c r="AN9" s="75">
        <v>129.5</v>
      </c>
      <c r="AO9" s="72"/>
      <c r="AP9" s="87" t="e">
        <f>AR9/#REF!</f>
        <v>#REF!</v>
      </c>
      <c r="AQ9" s="87" t="e">
        <f>AS9/#REF!</f>
        <v>#REF!</v>
      </c>
      <c r="AR9" s="75">
        <v>34.5</v>
      </c>
      <c r="AS9" s="75">
        <v>148.9</v>
      </c>
      <c r="AT9" s="72"/>
      <c r="AU9" s="87" t="e">
        <f>AW9/#REF!</f>
        <v>#REF!</v>
      </c>
      <c r="AV9" s="87" t="e">
        <f>AX9/#REF!</f>
        <v>#REF!</v>
      </c>
      <c r="AW9" s="75">
        <v>25.5</v>
      </c>
      <c r="AX9" s="75">
        <v>110.6</v>
      </c>
      <c r="AY9" s="72"/>
      <c r="AZ9" s="87" t="e">
        <f>BB9/#REF!</f>
        <v>#REF!</v>
      </c>
      <c r="BA9" s="87" t="e">
        <f>BC9/#REF!</f>
        <v>#REF!</v>
      </c>
      <c r="BB9" s="82"/>
      <c r="BC9" s="82"/>
      <c r="BF9" s="107" t="e">
        <f t="shared" si="1"/>
        <v>#REF!</v>
      </c>
    </row>
    <row r="10" spans="1:58" ht="15.5" x14ac:dyDescent="0.35">
      <c r="A10" s="28">
        <v>12</v>
      </c>
      <c r="B10" s="17"/>
      <c r="C10" s="75">
        <v>30.3</v>
      </c>
      <c r="D10" s="75">
        <v>201.7</v>
      </c>
      <c r="E10" s="75">
        <v>0.05</v>
      </c>
      <c r="F10" s="75">
        <v>6.75</v>
      </c>
      <c r="G10" s="75">
        <v>16.75</v>
      </c>
      <c r="H10" s="72"/>
      <c r="I10" s="75">
        <v>23</v>
      </c>
      <c r="J10" s="75">
        <v>105.1</v>
      </c>
      <c r="K10" s="75">
        <v>2.4500000000000002</v>
      </c>
      <c r="L10" s="75">
        <v>28.375</v>
      </c>
      <c r="M10" s="75">
        <v>60.174999999999997</v>
      </c>
      <c r="N10" s="72"/>
      <c r="O10" s="75">
        <v>49.5</v>
      </c>
      <c r="P10" s="75">
        <v>225.4</v>
      </c>
      <c r="Q10" s="75">
        <v>2.6</v>
      </c>
      <c r="R10" s="75">
        <v>6.0750000000000002</v>
      </c>
      <c r="S10" s="75">
        <v>53.424999999999997</v>
      </c>
      <c r="T10" s="72"/>
      <c r="U10" s="75">
        <v>39.4</v>
      </c>
      <c r="V10" s="75">
        <v>224.9</v>
      </c>
      <c r="W10" s="75">
        <v>2.4249999999999998</v>
      </c>
      <c r="X10" s="75">
        <v>5.75</v>
      </c>
      <c r="Y10" s="75">
        <v>58.85</v>
      </c>
      <c r="Z10" s="73"/>
      <c r="AA10" s="74"/>
      <c r="AB10" s="70"/>
      <c r="AC10" s="70"/>
      <c r="AD10" s="70"/>
      <c r="AE10" s="70"/>
      <c r="AF10" s="74"/>
      <c r="AG10" s="74"/>
      <c r="AH10" s="74"/>
      <c r="AI10" s="28" t="s">
        <v>8</v>
      </c>
      <c r="AJ10" s="17"/>
      <c r="AK10" s="87" t="e">
        <f>AM10/#REF!</f>
        <v>#REF!</v>
      </c>
      <c r="AL10" s="87" t="e">
        <f>AN10/#REF!</f>
        <v>#REF!</v>
      </c>
      <c r="AM10" s="75">
        <v>30.3</v>
      </c>
      <c r="AN10" s="75">
        <v>201.7</v>
      </c>
      <c r="AO10" s="72"/>
      <c r="AP10" s="87" t="e">
        <f>AR10/#REF!</f>
        <v>#REF!</v>
      </c>
      <c r="AQ10" s="87" t="e">
        <f>AS10/#REF!</f>
        <v>#REF!</v>
      </c>
      <c r="AR10" s="75">
        <v>23</v>
      </c>
      <c r="AS10" s="75">
        <v>105.1</v>
      </c>
      <c r="AT10" s="72"/>
      <c r="AU10" s="87" t="e">
        <f>AW10/#REF!</f>
        <v>#REF!</v>
      </c>
      <c r="AV10" s="87" t="e">
        <f>AX10/#REF!</f>
        <v>#REF!</v>
      </c>
      <c r="AW10" s="75">
        <v>49.5</v>
      </c>
      <c r="AX10" s="75">
        <v>225.4</v>
      </c>
      <c r="AY10" s="72"/>
      <c r="AZ10" s="87" t="e">
        <f>BB10/#REF!</f>
        <v>#REF!</v>
      </c>
      <c r="BA10" s="87" t="e">
        <f>BC10/#REF!</f>
        <v>#REF!</v>
      </c>
      <c r="BB10" s="75">
        <v>39.4</v>
      </c>
      <c r="BC10" s="75">
        <v>224.9</v>
      </c>
      <c r="BF10" s="107" t="e">
        <f t="shared" si="1"/>
        <v>#REF!</v>
      </c>
    </row>
    <row r="11" spans="1:58" ht="15.5" x14ac:dyDescent="0.35">
      <c r="A11" s="28">
        <v>13</v>
      </c>
      <c r="B11" s="17"/>
      <c r="C11" s="75">
        <v>19</v>
      </c>
      <c r="D11" s="75">
        <v>127</v>
      </c>
      <c r="E11" s="75">
        <v>2.0499999999999998</v>
      </c>
      <c r="F11" s="75">
        <v>9.8249999999999993</v>
      </c>
      <c r="G11" s="75">
        <v>29.675000000000001</v>
      </c>
      <c r="H11" s="72"/>
      <c r="I11" s="75">
        <v>32.799999999999997</v>
      </c>
      <c r="J11" s="75">
        <v>175.5</v>
      </c>
      <c r="K11" s="75">
        <v>2.1749999999999998</v>
      </c>
      <c r="L11" s="75">
        <v>10.85</v>
      </c>
      <c r="M11" s="75">
        <v>48.725000000000001</v>
      </c>
      <c r="N11" s="72"/>
      <c r="O11" s="75">
        <v>31.2</v>
      </c>
      <c r="P11" s="75">
        <v>181.9</v>
      </c>
      <c r="Q11" s="75">
        <v>1.9</v>
      </c>
      <c r="R11" s="75">
        <v>12.175000000000001</v>
      </c>
      <c r="S11" s="75">
        <v>51.325000000000003</v>
      </c>
      <c r="T11" s="72"/>
      <c r="U11" s="75">
        <v>19.100000000000001</v>
      </c>
      <c r="V11" s="75">
        <v>136.9</v>
      </c>
      <c r="W11" s="75">
        <v>1.9750000000000001</v>
      </c>
      <c r="X11" s="75">
        <v>10.675000000000001</v>
      </c>
      <c r="Y11" s="75">
        <v>23.175000000000001</v>
      </c>
      <c r="Z11" s="73"/>
      <c r="AA11" s="74">
        <f t="shared" si="0"/>
        <v>27.7</v>
      </c>
      <c r="AB11" s="70"/>
      <c r="AC11" s="70"/>
      <c r="AD11" s="70"/>
      <c r="AE11" s="70"/>
      <c r="AF11" s="74"/>
      <c r="AG11" s="74"/>
      <c r="AH11" s="74"/>
      <c r="AI11" s="28" t="s">
        <v>9</v>
      </c>
      <c r="AJ11" s="17"/>
      <c r="AK11" s="87" t="e">
        <f>AM11/#REF!</f>
        <v>#REF!</v>
      </c>
      <c r="AL11" s="87" t="e">
        <f>AN11/#REF!</f>
        <v>#REF!</v>
      </c>
      <c r="AM11" s="75">
        <v>19</v>
      </c>
      <c r="AN11" s="75">
        <v>127</v>
      </c>
      <c r="AO11" s="72"/>
      <c r="AP11" s="87" t="e">
        <f>AR11/#REF!</f>
        <v>#REF!</v>
      </c>
      <c r="AQ11" s="87" t="e">
        <f>AS11/#REF!</f>
        <v>#REF!</v>
      </c>
      <c r="AR11" s="75">
        <v>32.799999999999997</v>
      </c>
      <c r="AS11" s="75">
        <v>175.5</v>
      </c>
      <c r="AT11" s="72"/>
      <c r="AU11" s="87" t="e">
        <f>AW11/#REF!</f>
        <v>#REF!</v>
      </c>
      <c r="AV11" s="87" t="e">
        <f>AX11/#REF!</f>
        <v>#REF!</v>
      </c>
      <c r="AW11" s="75">
        <v>31.2</v>
      </c>
      <c r="AX11" s="75">
        <v>181.9</v>
      </c>
      <c r="AY11" s="72"/>
      <c r="AZ11" s="87" t="e">
        <f>BB11/#REF!</f>
        <v>#REF!</v>
      </c>
      <c r="BA11" s="87" t="e">
        <f>BC11/#REF!</f>
        <v>#REF!</v>
      </c>
      <c r="BB11" s="75">
        <v>19.100000000000001</v>
      </c>
      <c r="BC11" s="75">
        <v>136.9</v>
      </c>
      <c r="BF11" s="107" t="e">
        <f t="shared" si="1"/>
        <v>#REF!</v>
      </c>
    </row>
    <row r="12" spans="1:58" ht="15.5" x14ac:dyDescent="0.35">
      <c r="A12" s="28">
        <v>14</v>
      </c>
      <c r="B12" s="17"/>
      <c r="C12" s="75">
        <v>16.7</v>
      </c>
      <c r="D12" s="75">
        <v>102.8</v>
      </c>
      <c r="E12" s="75">
        <v>1.4750000000000001</v>
      </c>
      <c r="F12" s="75">
        <v>15.15</v>
      </c>
      <c r="G12" s="75">
        <v>37.125</v>
      </c>
      <c r="H12" s="72"/>
      <c r="I12" s="75">
        <v>15</v>
      </c>
      <c r="J12" s="75">
        <v>123.6</v>
      </c>
      <c r="K12" s="75">
        <v>1.7250000000000001</v>
      </c>
      <c r="L12" s="75">
        <v>16.074999999999999</v>
      </c>
      <c r="M12" s="75">
        <v>42.575000000000003</v>
      </c>
      <c r="N12" s="72"/>
      <c r="O12" s="75">
        <v>10</v>
      </c>
      <c r="P12" s="75">
        <v>78.3</v>
      </c>
      <c r="Q12" s="75">
        <v>2.2000000000000002</v>
      </c>
      <c r="R12" s="75">
        <v>30.3</v>
      </c>
      <c r="S12" s="75">
        <v>37.225000000000001</v>
      </c>
      <c r="T12" s="72"/>
      <c r="U12" s="75">
        <v>15.7</v>
      </c>
      <c r="V12" s="75">
        <v>102.5</v>
      </c>
      <c r="W12" s="75">
        <v>1.95</v>
      </c>
      <c r="X12" s="75">
        <v>17</v>
      </c>
      <c r="Y12" s="75">
        <v>45.024999999999999</v>
      </c>
      <c r="Z12" s="73"/>
      <c r="AA12" s="74">
        <f t="shared" si="0"/>
        <v>13.566666666666668</v>
      </c>
      <c r="AB12" s="71"/>
      <c r="AC12" s="71"/>
      <c r="AD12" s="71"/>
      <c r="AE12" s="71"/>
      <c r="AF12" s="74"/>
      <c r="AG12" s="74"/>
      <c r="AH12" s="74"/>
      <c r="AI12" s="28" t="s">
        <v>10</v>
      </c>
      <c r="AJ12" s="17"/>
      <c r="AK12" s="87" t="e">
        <f>AM12/#REF!</f>
        <v>#REF!</v>
      </c>
      <c r="AL12" s="87" t="e">
        <f>AN12/#REF!</f>
        <v>#REF!</v>
      </c>
      <c r="AM12" s="75">
        <v>16.7</v>
      </c>
      <c r="AN12" s="75">
        <v>102.8</v>
      </c>
      <c r="AO12" s="72"/>
      <c r="AP12" s="87" t="e">
        <f>AR12/#REF!</f>
        <v>#REF!</v>
      </c>
      <c r="AQ12" s="87" t="e">
        <f>AS12/#REF!</f>
        <v>#REF!</v>
      </c>
      <c r="AR12" s="75">
        <v>15</v>
      </c>
      <c r="AS12" s="75">
        <v>123.6</v>
      </c>
      <c r="AT12" s="72"/>
      <c r="AU12" s="87" t="e">
        <f>AW12/#REF!</f>
        <v>#REF!</v>
      </c>
      <c r="AV12" s="87" t="e">
        <f>AX12/#REF!</f>
        <v>#REF!</v>
      </c>
      <c r="AW12" s="75">
        <v>10</v>
      </c>
      <c r="AX12" s="75">
        <v>78.3</v>
      </c>
      <c r="AY12" s="72"/>
      <c r="AZ12" s="87" t="e">
        <f>BB12/#REF!</f>
        <v>#REF!</v>
      </c>
      <c r="BA12" s="87" t="e">
        <f>BC12/#REF!</f>
        <v>#REF!</v>
      </c>
      <c r="BB12" s="75">
        <v>15.7</v>
      </c>
      <c r="BC12" s="75">
        <v>102.5</v>
      </c>
      <c r="BF12" s="107" t="e">
        <f t="shared" si="1"/>
        <v>#REF!</v>
      </c>
    </row>
    <row r="13" spans="1:58" ht="15.5" x14ac:dyDescent="0.35">
      <c r="A13" s="17"/>
      <c r="B13" s="17"/>
      <c r="C13" s="79"/>
      <c r="D13" s="79"/>
      <c r="E13" s="79"/>
      <c r="F13" s="79"/>
      <c r="G13" s="79"/>
      <c r="H13" s="72"/>
      <c r="I13" s="79"/>
      <c r="J13" s="79"/>
      <c r="K13" s="79"/>
      <c r="L13" s="79"/>
      <c r="M13" s="79"/>
      <c r="N13" s="72"/>
      <c r="O13" s="79"/>
      <c r="P13" s="79"/>
      <c r="Q13" s="79"/>
      <c r="R13" s="79"/>
      <c r="S13" s="79"/>
      <c r="T13" s="72"/>
      <c r="U13" s="79"/>
      <c r="V13" s="79"/>
      <c r="W13" s="79"/>
      <c r="X13" s="79"/>
      <c r="Y13" s="79"/>
      <c r="Z13" s="73"/>
      <c r="AA13" s="74"/>
      <c r="AB13" s="80" t="e">
        <f>AVERAGE(AB5:AB11)</f>
        <v>#DIV/0!</v>
      </c>
      <c r="AC13" s="80" t="e">
        <f>AVERAGE(AC5:AC11)</f>
        <v>#DIV/0!</v>
      </c>
      <c r="AD13" s="80" t="e">
        <f>AVERAGE(AD5:AD11)</f>
        <v>#DIV/0!</v>
      </c>
      <c r="AE13" s="80" t="e">
        <f>AVERAGE(AE5:AE11)</f>
        <v>#DIV/0!</v>
      </c>
      <c r="AF13" s="74"/>
      <c r="AG13" s="74"/>
      <c r="AH13" s="74"/>
      <c r="AI13" s="17"/>
      <c r="AJ13" s="17"/>
      <c r="AK13" s="88"/>
      <c r="AL13" s="88"/>
      <c r="AM13" s="79"/>
      <c r="AN13" s="79"/>
      <c r="AO13" s="72"/>
      <c r="AP13" s="88"/>
      <c r="AQ13" s="88"/>
      <c r="AR13" s="79"/>
      <c r="AS13" s="79"/>
      <c r="AT13" s="72"/>
      <c r="AU13" s="88"/>
      <c r="AV13" s="88"/>
      <c r="AW13" s="79"/>
      <c r="AX13" s="79"/>
      <c r="AY13" s="72"/>
      <c r="AZ13" s="88"/>
      <c r="BA13" s="88"/>
      <c r="BB13" s="79"/>
      <c r="BC13" s="79"/>
    </row>
    <row r="14" spans="1:58" ht="15.5" x14ac:dyDescent="0.35">
      <c r="A14" s="22" t="s">
        <v>11</v>
      </c>
      <c r="B14" s="18" t="e">
        <f>AVERAGE(#REF!)</f>
        <v>#REF!</v>
      </c>
      <c r="C14" s="54">
        <f>AVERAGE(C6:C12)</f>
        <v>20.514285714285712</v>
      </c>
      <c r="D14" s="54">
        <f t="shared" ref="D14:G14" si="2">AVERAGE(D6:D12)</f>
        <v>119.97142857142856</v>
      </c>
      <c r="E14" s="54">
        <f t="shared" si="2"/>
        <v>1.8107142857142855</v>
      </c>
      <c r="F14" s="54">
        <f t="shared" si="2"/>
        <v>22.385714285714283</v>
      </c>
      <c r="G14" s="54">
        <f t="shared" si="2"/>
        <v>44.800000000000004</v>
      </c>
      <c r="H14" s="72"/>
      <c r="I14" s="54">
        <f>AVERAGE(I6:I12)</f>
        <v>22.957142857142856</v>
      </c>
      <c r="J14" s="54">
        <f t="shared" ref="J14:M14" si="3">AVERAGE(J6:J12)</f>
        <v>123.88571428571429</v>
      </c>
      <c r="K14" s="54">
        <f t="shared" si="3"/>
        <v>2.1928571428571426</v>
      </c>
      <c r="L14" s="54">
        <f t="shared" si="3"/>
        <v>26.18928571428571</v>
      </c>
      <c r="M14" s="54">
        <f t="shared" si="3"/>
        <v>51.496428571428574</v>
      </c>
      <c r="N14" s="72"/>
      <c r="O14" s="54">
        <f>AVERAGE(O6:O12)</f>
        <v>25.128571428571426</v>
      </c>
      <c r="P14" s="54">
        <f t="shared" ref="P14:S14" si="4">AVERAGE(P6:P12)</f>
        <v>137.6</v>
      </c>
      <c r="Q14" s="54">
        <f t="shared" si="4"/>
        <v>2.2928571428571431</v>
      </c>
      <c r="R14" s="54">
        <f t="shared" si="4"/>
        <v>14.403571428571428</v>
      </c>
      <c r="S14" s="54">
        <f t="shared" si="4"/>
        <v>44.985714285714288</v>
      </c>
      <c r="T14" s="72"/>
      <c r="U14" s="54">
        <f>AVERAGE(U6:U12)</f>
        <v>23.899999999999995</v>
      </c>
      <c r="V14" s="54">
        <f t="shared" ref="V14:Y14" si="5">AVERAGE(V6:V12)</f>
        <v>142.79999999999998</v>
      </c>
      <c r="W14" s="54">
        <f t="shared" si="5"/>
        <v>2.0666666666666664</v>
      </c>
      <c r="X14" s="54">
        <f t="shared" si="5"/>
        <v>31.329166666666666</v>
      </c>
      <c r="Y14" s="54">
        <f t="shared" si="5"/>
        <v>55.558333333333337</v>
      </c>
      <c r="Z14" s="73"/>
      <c r="AA14" s="74"/>
      <c r="AB14" s="80" t="e">
        <f>STDEV(AB5:AB11)</f>
        <v>#DIV/0!</v>
      </c>
      <c r="AC14" s="80" t="e">
        <f>STDEV(AC5:AC11)</f>
        <v>#DIV/0!</v>
      </c>
      <c r="AD14" s="80" t="e">
        <f>STDEV(AD5:AD11)</f>
        <v>#DIV/0!</v>
      </c>
      <c r="AE14" s="80" t="e">
        <f>STDEV(AE5:AE11)</f>
        <v>#DIV/0!</v>
      </c>
      <c r="AF14" s="74"/>
      <c r="AG14" s="74"/>
      <c r="AH14" s="74"/>
      <c r="AI14" s="22" t="s">
        <v>11</v>
      </c>
      <c r="AJ14" s="18" t="e">
        <f>AVERAGE(#REF!)</f>
        <v>#REF!</v>
      </c>
      <c r="AK14" s="70" t="e">
        <f>AVERAGE(AK6:AK12)</f>
        <v>#REF!</v>
      </c>
      <c r="AL14" s="70"/>
      <c r="AM14" s="54">
        <f>AVERAGE(AM6:AM12)</f>
        <v>20.514285714285712</v>
      </c>
      <c r="AN14" s="54">
        <f t="shared" ref="AN14" si="6">AVERAGE(AN6:AN12)</f>
        <v>119.97142857142856</v>
      </c>
      <c r="AO14" s="72"/>
      <c r="AP14" s="24"/>
      <c r="AQ14" s="70"/>
      <c r="AR14" s="54">
        <f>AVERAGE(AR6:AR12)</f>
        <v>22.957142857142856</v>
      </c>
      <c r="AS14" s="54">
        <f t="shared" ref="AS14" si="7">AVERAGE(AS6:AS12)</f>
        <v>123.88571428571429</v>
      </c>
      <c r="AT14" s="72"/>
      <c r="AU14" s="24"/>
      <c r="AV14" s="70"/>
      <c r="AW14" s="54">
        <f>AVERAGE(AW6:AW12)</f>
        <v>25.128571428571426</v>
      </c>
      <c r="AX14" s="54">
        <f t="shared" ref="AX14" si="8">AVERAGE(AX6:AX12)</f>
        <v>137.6</v>
      </c>
      <c r="AY14" s="72"/>
      <c r="AZ14" s="24"/>
      <c r="BA14" s="70"/>
      <c r="BB14" s="54">
        <f>AVERAGE(BB6:BB12)</f>
        <v>23.899999999999995</v>
      </c>
      <c r="BC14" s="54">
        <f t="shared" ref="BC14" si="9">AVERAGE(BC6:BC12)</f>
        <v>142.79999999999998</v>
      </c>
    </row>
    <row r="15" spans="1:58" ht="15.5" x14ac:dyDescent="0.35">
      <c r="A15" s="23" t="s">
        <v>12</v>
      </c>
      <c r="B15" s="18" t="e">
        <f>STDEV(#REF!)</f>
        <v>#REF!</v>
      </c>
      <c r="C15" s="54">
        <f>STDEV(C6:C12)</f>
        <v>8.8723218628550224</v>
      </c>
      <c r="D15" s="54">
        <f t="shared" ref="D15:G15" si="10">STDEV(D6:D12)</f>
        <v>48.54821363983487</v>
      </c>
      <c r="E15" s="54">
        <f t="shared" si="10"/>
        <v>0.9063269671749663</v>
      </c>
      <c r="F15" s="54">
        <f t="shared" si="10"/>
        <v>14.289542046712414</v>
      </c>
      <c r="G15" s="54">
        <f t="shared" si="10"/>
        <v>27.257330818209851</v>
      </c>
      <c r="H15" s="72"/>
      <c r="I15" s="54">
        <f>STDEV(I6:I12)</f>
        <v>10.439325831179131</v>
      </c>
      <c r="J15" s="54">
        <f t="shared" ref="J15:M15" si="11">STDEV(J6:J12)</f>
        <v>39.428053826830272</v>
      </c>
      <c r="K15" s="54">
        <f t="shared" si="11"/>
        <v>0.55070301390478038</v>
      </c>
      <c r="L15" s="54">
        <f t="shared" si="11"/>
        <v>17.350797635020381</v>
      </c>
      <c r="M15" s="54">
        <f t="shared" si="11"/>
        <v>15.810811362873858</v>
      </c>
      <c r="N15" s="72"/>
      <c r="O15" s="54">
        <f>STDEV(O6:O12)</f>
        <v>13.390632831164021</v>
      </c>
      <c r="P15" s="54">
        <f t="shared" ref="P15:S15" si="12">STDEV(P6:P12)</f>
        <v>58.507065100436158</v>
      </c>
      <c r="Q15" s="54">
        <f t="shared" si="12"/>
        <v>0.32999819624326782</v>
      </c>
      <c r="R15" s="54">
        <f t="shared" si="12"/>
        <v>7.7664667611714497</v>
      </c>
      <c r="S15" s="54">
        <f t="shared" si="12"/>
        <v>23.848361479105755</v>
      </c>
      <c r="T15" s="72"/>
      <c r="U15" s="54">
        <f>STDEV(U6:U12)</f>
        <v>9.4857788293845484</v>
      </c>
      <c r="V15" s="54">
        <f t="shared" ref="V15:Y15" si="13">STDEV(V6:V12)</f>
        <v>49.259151434022911</v>
      </c>
      <c r="W15" s="54">
        <f t="shared" si="13"/>
        <v>0.33040379335998482</v>
      </c>
      <c r="X15" s="54">
        <f t="shared" si="13"/>
        <v>39.61426326674102</v>
      </c>
      <c r="Y15" s="54">
        <f t="shared" si="13"/>
        <v>34.7720349802347</v>
      </c>
      <c r="Z15" s="73"/>
      <c r="AA15" s="112">
        <f>AVERAGE(AA6:AA12)</f>
        <v>20.54</v>
      </c>
      <c r="AB15" s="71"/>
      <c r="AC15" s="71"/>
      <c r="AD15" s="71"/>
      <c r="AE15" s="71"/>
      <c r="AF15" s="74"/>
      <c r="AG15" s="74"/>
      <c r="AH15" s="74"/>
      <c r="AI15" s="23" t="s">
        <v>12</v>
      </c>
      <c r="AJ15" s="18" t="e">
        <f>STDEV(#REF!)</f>
        <v>#REF!</v>
      </c>
      <c r="AK15" s="70" t="e">
        <f>STDEV(AK6:AK12)</f>
        <v>#REF!</v>
      </c>
      <c r="AL15" s="70"/>
      <c r="AM15" s="54">
        <f>STDEV(AM6:AM12)</f>
        <v>8.8723218628550224</v>
      </c>
      <c r="AN15" s="54">
        <f t="shared" ref="AN15" si="14">STDEV(AN6:AN12)</f>
        <v>48.54821363983487</v>
      </c>
      <c r="AO15" s="72"/>
      <c r="AP15" s="24"/>
      <c r="AQ15" s="70"/>
      <c r="AR15" s="54">
        <f>STDEV(AR6:AR12)</f>
        <v>10.439325831179131</v>
      </c>
      <c r="AS15" s="54">
        <f t="shared" ref="AS15" si="15">STDEV(AS6:AS12)</f>
        <v>39.428053826830272</v>
      </c>
      <c r="AT15" s="72"/>
      <c r="AU15" s="24"/>
      <c r="AV15" s="70"/>
      <c r="AW15" s="54">
        <f>STDEV(AW6:AW12)</f>
        <v>13.390632831164021</v>
      </c>
      <c r="AX15" s="54">
        <f t="shared" ref="AX15" si="16">STDEV(AX6:AX12)</f>
        <v>58.507065100436158</v>
      </c>
      <c r="AY15" s="72"/>
      <c r="AZ15" s="24"/>
      <c r="BA15" s="70"/>
      <c r="BB15" s="54">
        <f>STDEV(BB6:BB12)</f>
        <v>9.4857788293845484</v>
      </c>
      <c r="BC15" s="54">
        <f t="shared" ref="BC15" si="17">STDEV(BC6:BC12)</f>
        <v>49.259151434022911</v>
      </c>
    </row>
    <row r="16" spans="1:58" ht="15.5" x14ac:dyDescent="0.35">
      <c r="A16" s="17"/>
      <c r="B16" s="17"/>
      <c r="C16" s="71"/>
      <c r="D16" s="71"/>
      <c r="E16" s="71"/>
      <c r="F16" s="71"/>
      <c r="G16" s="71"/>
      <c r="H16" s="72"/>
      <c r="I16" s="71"/>
      <c r="J16" s="71"/>
      <c r="K16" s="71"/>
      <c r="L16" s="71"/>
      <c r="M16" s="71"/>
      <c r="N16" s="72"/>
      <c r="O16" s="71"/>
      <c r="P16" s="71"/>
      <c r="Q16" s="71"/>
      <c r="R16" s="71"/>
      <c r="S16" s="71"/>
      <c r="T16" s="72"/>
      <c r="U16" s="71"/>
      <c r="V16" s="71"/>
      <c r="W16" s="71"/>
      <c r="X16" s="71"/>
      <c r="Y16" s="71"/>
      <c r="Z16" s="73"/>
      <c r="AA16" s="74">
        <f>STDEV(AA6:AA12)</f>
        <v>8.2596542838601223</v>
      </c>
      <c r="AB16" s="125" t="s">
        <v>20</v>
      </c>
      <c r="AC16" s="125"/>
      <c r="AD16" s="125"/>
      <c r="AE16" s="125"/>
      <c r="AF16" s="74"/>
      <c r="AG16" s="74"/>
      <c r="AH16" s="74"/>
      <c r="AI16" s="17"/>
      <c r="AJ16" s="17"/>
      <c r="AK16" s="86"/>
      <c r="AL16" s="86"/>
      <c r="AM16" s="71"/>
      <c r="AN16" s="71"/>
      <c r="AO16" s="72"/>
      <c r="AP16" s="86"/>
      <c r="AQ16" s="86"/>
      <c r="AR16" s="71"/>
      <c r="AS16" s="71"/>
      <c r="AT16" s="72"/>
      <c r="AU16" s="86"/>
      <c r="AV16" s="86"/>
      <c r="AW16" s="71"/>
      <c r="AX16" s="71"/>
      <c r="AY16" s="72"/>
      <c r="AZ16" s="86"/>
      <c r="BA16" s="86"/>
      <c r="BB16" s="71"/>
      <c r="BC16" s="71"/>
    </row>
    <row r="17" spans="1:58" ht="15.5" x14ac:dyDescent="0.35">
      <c r="A17" s="19" t="s">
        <v>13</v>
      </c>
      <c r="B17" s="17"/>
      <c r="C17" s="125" t="s">
        <v>51</v>
      </c>
      <c r="D17" s="125"/>
      <c r="E17" s="125"/>
      <c r="F17" s="125"/>
      <c r="G17" s="75"/>
      <c r="H17" s="72"/>
      <c r="I17" s="125" t="s">
        <v>51</v>
      </c>
      <c r="J17" s="125"/>
      <c r="K17" s="125"/>
      <c r="L17" s="125"/>
      <c r="M17" s="75"/>
      <c r="N17" s="72"/>
      <c r="O17" s="125" t="s">
        <v>51</v>
      </c>
      <c r="P17" s="125"/>
      <c r="Q17" s="125"/>
      <c r="R17" s="125"/>
      <c r="S17" s="75"/>
      <c r="T17" s="72"/>
      <c r="U17" s="125" t="s">
        <v>51</v>
      </c>
      <c r="V17" s="125"/>
      <c r="W17" s="125"/>
      <c r="X17" s="125"/>
      <c r="Y17" s="75"/>
      <c r="Z17" s="73"/>
      <c r="AA17" s="74"/>
      <c r="AB17" s="123" t="s">
        <v>55</v>
      </c>
      <c r="AC17" s="124"/>
      <c r="AD17" s="124"/>
      <c r="AE17" s="124"/>
      <c r="AF17" s="74"/>
      <c r="AG17" s="74"/>
      <c r="AH17" s="74"/>
      <c r="AI17" s="19" t="s">
        <v>13</v>
      </c>
      <c r="AJ17" s="17"/>
      <c r="AK17" s="86"/>
      <c r="AL17" s="86"/>
      <c r="AM17" s="125" t="s">
        <v>51</v>
      </c>
      <c r="AN17" s="125"/>
      <c r="AO17" s="72"/>
      <c r="AP17" s="86"/>
      <c r="AQ17" s="86"/>
      <c r="AR17" s="125" t="s">
        <v>51</v>
      </c>
      <c r="AS17" s="125"/>
      <c r="AT17" s="72"/>
      <c r="AU17" s="86"/>
      <c r="AV17" s="86"/>
      <c r="AW17" s="125" t="s">
        <v>51</v>
      </c>
      <c r="AX17" s="125"/>
      <c r="AY17" s="72"/>
      <c r="AZ17" s="86"/>
      <c r="BA17" s="86"/>
      <c r="BB17" s="125" t="s">
        <v>51</v>
      </c>
      <c r="BC17" s="125"/>
    </row>
    <row r="18" spans="1:58" ht="15.5" x14ac:dyDescent="0.35">
      <c r="A18" s="20"/>
      <c r="B18" s="17"/>
      <c r="C18" s="125" t="s">
        <v>15</v>
      </c>
      <c r="D18" s="125"/>
      <c r="E18" s="125"/>
      <c r="F18" s="125"/>
      <c r="G18" s="75"/>
      <c r="H18" s="72"/>
      <c r="I18" s="125" t="s">
        <v>16</v>
      </c>
      <c r="J18" s="125"/>
      <c r="K18" s="125"/>
      <c r="L18" s="125"/>
      <c r="M18" s="75"/>
      <c r="N18" s="72"/>
      <c r="O18" s="125" t="s">
        <v>17</v>
      </c>
      <c r="P18" s="125"/>
      <c r="Q18" s="125"/>
      <c r="R18" s="125"/>
      <c r="S18" s="75"/>
      <c r="T18" s="72"/>
      <c r="U18" s="125" t="s">
        <v>18</v>
      </c>
      <c r="V18" s="125"/>
      <c r="W18" s="125"/>
      <c r="X18" s="125"/>
      <c r="Y18" s="75"/>
      <c r="Z18" s="73"/>
      <c r="AA18" s="74"/>
      <c r="AB18" s="76" t="s">
        <v>60</v>
      </c>
      <c r="AC18" s="76"/>
      <c r="AD18" s="76"/>
      <c r="AE18" s="76"/>
      <c r="AF18" s="74"/>
      <c r="AG18" s="74"/>
      <c r="AH18" s="74"/>
      <c r="AI18" s="20"/>
      <c r="AJ18" s="17"/>
      <c r="AK18" s="86"/>
      <c r="AL18" s="86"/>
      <c r="AM18" s="125" t="s">
        <v>15</v>
      </c>
      <c r="AN18" s="125"/>
      <c r="AO18" s="72"/>
      <c r="AP18" s="86"/>
      <c r="AQ18" s="86"/>
      <c r="AR18" s="125" t="s">
        <v>16</v>
      </c>
      <c r="AS18" s="125"/>
      <c r="AT18" s="72"/>
      <c r="AU18" s="86"/>
      <c r="AV18" s="86"/>
      <c r="AW18" s="125" t="s">
        <v>17</v>
      </c>
      <c r="AX18" s="125"/>
      <c r="AY18" s="72"/>
      <c r="AZ18" s="86"/>
      <c r="BA18" s="86"/>
      <c r="BB18" s="125" t="s">
        <v>18</v>
      </c>
      <c r="BC18" s="125"/>
    </row>
    <row r="19" spans="1:58" ht="15.5" x14ac:dyDescent="0.35">
      <c r="A19" s="17"/>
      <c r="B19" s="17"/>
      <c r="C19" s="77" t="s">
        <v>96</v>
      </c>
      <c r="D19" s="77" t="s">
        <v>97</v>
      </c>
      <c r="E19" s="78" t="s">
        <v>98</v>
      </c>
      <c r="F19" s="75" t="s">
        <v>99</v>
      </c>
      <c r="G19" s="78" t="s">
        <v>100</v>
      </c>
      <c r="H19" s="72"/>
      <c r="I19" s="77" t="s">
        <v>96</v>
      </c>
      <c r="J19" s="77" t="s">
        <v>97</v>
      </c>
      <c r="K19" s="78" t="s">
        <v>98</v>
      </c>
      <c r="L19" s="75" t="s">
        <v>99</v>
      </c>
      <c r="M19" s="78" t="s">
        <v>100</v>
      </c>
      <c r="N19" s="72"/>
      <c r="O19" s="77" t="s">
        <v>96</v>
      </c>
      <c r="P19" s="77" t="s">
        <v>97</v>
      </c>
      <c r="Q19" s="78" t="s">
        <v>98</v>
      </c>
      <c r="R19" s="75" t="s">
        <v>99</v>
      </c>
      <c r="S19" s="78" t="s">
        <v>100</v>
      </c>
      <c r="T19" s="72"/>
      <c r="U19" s="77" t="s">
        <v>96</v>
      </c>
      <c r="V19" s="77" t="s">
        <v>97</v>
      </c>
      <c r="W19" s="78" t="s">
        <v>98</v>
      </c>
      <c r="X19" s="75" t="s">
        <v>99</v>
      </c>
      <c r="Y19" s="78" t="s">
        <v>100</v>
      </c>
      <c r="Z19" s="73"/>
      <c r="AA19" s="74"/>
      <c r="AB19" s="71"/>
      <c r="AC19" s="71"/>
      <c r="AD19" s="71"/>
      <c r="AE19" s="71"/>
      <c r="AF19" s="74"/>
      <c r="AG19" s="74"/>
      <c r="AH19" s="74"/>
      <c r="AI19" s="17"/>
      <c r="AJ19" s="17"/>
      <c r="AK19" s="85" t="s">
        <v>101</v>
      </c>
      <c r="AL19" s="85" t="s">
        <v>102</v>
      </c>
      <c r="AM19" s="77" t="s">
        <v>96</v>
      </c>
      <c r="AN19" s="77" t="s">
        <v>97</v>
      </c>
      <c r="AO19" s="72"/>
      <c r="AP19" s="85" t="s">
        <v>101</v>
      </c>
      <c r="AQ19" s="85" t="s">
        <v>102</v>
      </c>
      <c r="AR19" s="77" t="s">
        <v>96</v>
      </c>
      <c r="AS19" s="77" t="s">
        <v>97</v>
      </c>
      <c r="AT19" s="72"/>
      <c r="AU19" s="85" t="s">
        <v>101</v>
      </c>
      <c r="AV19" s="85" t="s">
        <v>102</v>
      </c>
      <c r="AW19" s="77" t="s">
        <v>96</v>
      </c>
      <c r="AX19" s="77" t="s">
        <v>97</v>
      </c>
      <c r="AY19" s="72"/>
      <c r="AZ19" s="85" t="s">
        <v>101</v>
      </c>
      <c r="BA19" s="85" t="s">
        <v>102</v>
      </c>
      <c r="BB19" s="77" t="s">
        <v>96</v>
      </c>
      <c r="BC19" s="77" t="s">
        <v>97</v>
      </c>
    </row>
    <row r="20" spans="1:58" ht="15.5" x14ac:dyDescent="0.35">
      <c r="A20" s="17"/>
      <c r="B20" s="17"/>
      <c r="C20" s="71"/>
      <c r="D20" s="71"/>
      <c r="E20" s="71"/>
      <c r="F20" s="71"/>
      <c r="G20" s="71"/>
      <c r="H20" s="72"/>
      <c r="I20" s="71"/>
      <c r="J20" s="71"/>
      <c r="K20" s="71"/>
      <c r="L20" s="71"/>
      <c r="M20" s="71"/>
      <c r="N20" s="72"/>
      <c r="O20" s="71"/>
      <c r="P20" s="71"/>
      <c r="Q20" s="71"/>
      <c r="R20" s="71"/>
      <c r="S20" s="71"/>
      <c r="T20" s="72"/>
      <c r="U20" s="71"/>
      <c r="V20" s="71"/>
      <c r="W20" s="71"/>
      <c r="X20" s="71"/>
      <c r="Y20" s="71"/>
      <c r="Z20" s="73"/>
      <c r="AA20" s="74"/>
      <c r="AB20" s="70">
        <f>AVERAGE(I21,O21,U21)</f>
        <v>33.233333333333327</v>
      </c>
      <c r="AC20" s="70"/>
      <c r="AD20" s="70"/>
      <c r="AE20" s="70"/>
      <c r="AF20" s="74"/>
      <c r="AG20" s="74"/>
      <c r="AH20" s="74"/>
      <c r="AI20" s="17"/>
      <c r="AJ20" s="17"/>
      <c r="AK20" s="88"/>
      <c r="AL20" s="88"/>
      <c r="AM20" s="71"/>
      <c r="AN20" s="71"/>
      <c r="AO20" s="72"/>
      <c r="AP20" s="88"/>
      <c r="AQ20" s="88"/>
      <c r="AR20" s="71"/>
      <c r="AS20" s="71"/>
      <c r="AT20" s="72"/>
      <c r="AU20" s="88"/>
      <c r="AV20" s="88"/>
      <c r="AW20" s="71"/>
      <c r="AX20" s="71"/>
      <c r="AY20" s="72"/>
      <c r="AZ20" s="88"/>
      <c r="BA20" s="88"/>
      <c r="BB20" s="71"/>
      <c r="BC20" s="71"/>
    </row>
    <row r="21" spans="1:58" ht="15.5" x14ac:dyDescent="0.35">
      <c r="A21" s="28">
        <v>7</v>
      </c>
      <c r="B21" s="17"/>
      <c r="C21" s="75">
        <v>37.5</v>
      </c>
      <c r="D21" s="75">
        <v>192.4</v>
      </c>
      <c r="E21" s="75">
        <v>2.1749999999999998</v>
      </c>
      <c r="F21" s="75">
        <v>59.45</v>
      </c>
      <c r="G21" s="75">
        <v>97.825000000000003</v>
      </c>
      <c r="H21" s="72"/>
      <c r="I21" s="75">
        <v>29.2</v>
      </c>
      <c r="J21" s="75">
        <v>205.8</v>
      </c>
      <c r="K21" s="75">
        <v>1.8</v>
      </c>
      <c r="L21" s="75">
        <v>50.5</v>
      </c>
      <c r="M21" s="75">
        <v>94.575000000000003</v>
      </c>
      <c r="N21" s="72"/>
      <c r="O21" s="75">
        <v>31.1</v>
      </c>
      <c r="P21" s="75">
        <v>198.8</v>
      </c>
      <c r="Q21" s="75">
        <v>2.15</v>
      </c>
      <c r="R21" s="75">
        <v>62.975000000000001</v>
      </c>
      <c r="S21" s="75">
        <v>114.825</v>
      </c>
      <c r="T21" s="72"/>
      <c r="U21" s="75">
        <v>39.4</v>
      </c>
      <c r="V21" s="75">
        <v>222.5</v>
      </c>
      <c r="W21" s="75">
        <v>1.8</v>
      </c>
      <c r="X21" s="75">
        <v>29.5</v>
      </c>
      <c r="Y21" s="75">
        <v>84</v>
      </c>
      <c r="Z21" s="73"/>
      <c r="AA21" s="74">
        <f>AVERAGE(I21,O21,U21)</f>
        <v>33.233333333333327</v>
      </c>
      <c r="AB21" s="70">
        <f t="shared" ref="AB21:AB26" si="18">AVERAGE(I22,O22,U22)</f>
        <v>14.366666666666667</v>
      </c>
      <c r="AC21" s="70"/>
      <c r="AD21" s="70"/>
      <c r="AE21" s="70"/>
      <c r="AF21" s="74"/>
      <c r="AG21" s="74"/>
      <c r="AH21" s="74"/>
      <c r="AI21" s="28" t="s">
        <v>4</v>
      </c>
      <c r="AJ21" s="17"/>
      <c r="AK21" s="87" t="e">
        <f>AM21/#REF!</f>
        <v>#REF!</v>
      </c>
      <c r="AL21" s="87" t="e">
        <f>AN21/#REF!</f>
        <v>#REF!</v>
      </c>
      <c r="AM21" s="75">
        <v>37.5</v>
      </c>
      <c r="AN21" s="75">
        <v>192.4</v>
      </c>
      <c r="AO21" s="72"/>
      <c r="AP21" s="87" t="e">
        <f>AR21/#REF!</f>
        <v>#REF!</v>
      </c>
      <c r="AQ21" s="87" t="e">
        <f>AS21/#REF!</f>
        <v>#REF!</v>
      </c>
      <c r="AR21" s="75">
        <v>29.2</v>
      </c>
      <c r="AS21" s="75">
        <v>205.8</v>
      </c>
      <c r="AT21" s="72"/>
      <c r="AU21" s="87" t="e">
        <f>AW21/#REF!</f>
        <v>#REF!</v>
      </c>
      <c r="AV21" s="87" t="e">
        <f>AX21/#REF!</f>
        <v>#REF!</v>
      </c>
      <c r="AW21" s="75">
        <v>31.1</v>
      </c>
      <c r="AX21" s="75">
        <v>198.8</v>
      </c>
      <c r="AY21" s="72"/>
      <c r="AZ21" s="87" t="e">
        <f>BB21/#REF!</f>
        <v>#REF!</v>
      </c>
      <c r="BA21" s="87" t="e">
        <f>BC21/#REF!</f>
        <v>#REF!</v>
      </c>
      <c r="BB21" s="75">
        <v>39.4</v>
      </c>
      <c r="BC21" s="75">
        <v>222.5</v>
      </c>
      <c r="BF21" s="107" t="e">
        <f>AVERAGE(AP21,AU21,AZ21)</f>
        <v>#REF!</v>
      </c>
    </row>
    <row r="22" spans="1:58" ht="15.5" x14ac:dyDescent="0.35">
      <c r="A22" s="28">
        <v>8</v>
      </c>
      <c r="B22" s="17"/>
      <c r="C22" s="75">
        <v>15.7</v>
      </c>
      <c r="D22" s="75">
        <v>74</v>
      </c>
      <c r="E22" s="75">
        <v>2.0499999999999998</v>
      </c>
      <c r="F22" s="75">
        <v>11.8</v>
      </c>
      <c r="G22" s="75">
        <v>22.85</v>
      </c>
      <c r="H22" s="72"/>
      <c r="I22" s="75">
        <v>14.4</v>
      </c>
      <c r="J22" s="75">
        <v>67.099999999999994</v>
      </c>
      <c r="K22" s="75">
        <v>2.1</v>
      </c>
      <c r="L22" s="75">
        <v>31.625</v>
      </c>
      <c r="M22" s="75">
        <v>50.375</v>
      </c>
      <c r="N22" s="72"/>
      <c r="O22" s="75">
        <v>13.9</v>
      </c>
      <c r="P22" s="75">
        <v>89</v>
      </c>
      <c r="Q22" s="75">
        <v>1.7749999999999999</v>
      </c>
      <c r="R22" s="75">
        <v>14.625</v>
      </c>
      <c r="S22" s="75">
        <v>36.375</v>
      </c>
      <c r="T22" s="72"/>
      <c r="U22" s="75">
        <v>14.8</v>
      </c>
      <c r="V22" s="75">
        <v>85.1</v>
      </c>
      <c r="W22" s="75">
        <v>1.05</v>
      </c>
      <c r="X22" s="75">
        <v>18.649999999999999</v>
      </c>
      <c r="Y22" s="75">
        <v>39.6</v>
      </c>
      <c r="Z22" s="73"/>
      <c r="AA22" s="74">
        <f t="shared" ref="AA22:AA27" si="19">AVERAGE(I22,O22,U22)</f>
        <v>14.366666666666667</v>
      </c>
      <c r="AB22" s="70">
        <f t="shared" si="18"/>
        <v>11.266666666666666</v>
      </c>
      <c r="AC22" s="70"/>
      <c r="AD22" s="70"/>
      <c r="AE22" s="70"/>
      <c r="AF22" s="74"/>
      <c r="AG22" s="74"/>
      <c r="AH22" s="74"/>
      <c r="AI22" s="28" t="s">
        <v>5</v>
      </c>
      <c r="AJ22" s="17"/>
      <c r="AK22" s="87" t="e">
        <f>AM22/#REF!</f>
        <v>#REF!</v>
      </c>
      <c r="AL22" s="87" t="e">
        <f>AN22/#REF!</f>
        <v>#REF!</v>
      </c>
      <c r="AM22" s="75">
        <v>15.7</v>
      </c>
      <c r="AN22" s="75">
        <v>74</v>
      </c>
      <c r="AO22" s="72"/>
      <c r="AP22" s="87" t="e">
        <f>AR22/#REF!</f>
        <v>#REF!</v>
      </c>
      <c r="AQ22" s="87" t="e">
        <f>AS22/#REF!</f>
        <v>#REF!</v>
      </c>
      <c r="AR22" s="75">
        <v>14.4</v>
      </c>
      <c r="AS22" s="75">
        <v>67.099999999999994</v>
      </c>
      <c r="AT22" s="72"/>
      <c r="AU22" s="87" t="e">
        <f>AW22/#REF!</f>
        <v>#REF!</v>
      </c>
      <c r="AV22" s="87" t="e">
        <f>AX22/#REF!</f>
        <v>#REF!</v>
      </c>
      <c r="AW22" s="75">
        <v>13.9</v>
      </c>
      <c r="AX22" s="75">
        <v>89</v>
      </c>
      <c r="AY22" s="72"/>
      <c r="AZ22" s="87" t="e">
        <f>BB22/#REF!</f>
        <v>#REF!</v>
      </c>
      <c r="BA22" s="87" t="e">
        <f>BC22/#REF!</f>
        <v>#REF!</v>
      </c>
      <c r="BB22" s="75">
        <v>14.8</v>
      </c>
      <c r="BC22" s="75">
        <v>85.1</v>
      </c>
      <c r="BF22" s="107" t="e">
        <f t="shared" ref="BF22:BF27" si="20">AVERAGE(AP22,AU22,AZ22)</f>
        <v>#REF!</v>
      </c>
    </row>
    <row r="23" spans="1:58" ht="15.5" x14ac:dyDescent="0.35">
      <c r="A23" s="28">
        <v>9</v>
      </c>
      <c r="B23" s="17"/>
      <c r="C23" s="75">
        <v>12</v>
      </c>
      <c r="D23" s="75">
        <v>123.9</v>
      </c>
      <c r="E23" s="75">
        <v>2.0750000000000002</v>
      </c>
      <c r="F23" s="75">
        <v>14.375</v>
      </c>
      <c r="G23" s="75">
        <v>25.45</v>
      </c>
      <c r="H23" s="72"/>
      <c r="I23" s="75">
        <v>8.6</v>
      </c>
      <c r="J23" s="75">
        <v>79.099999999999994</v>
      </c>
      <c r="K23" s="75">
        <v>2.4249999999999998</v>
      </c>
      <c r="L23" s="75">
        <v>15.55</v>
      </c>
      <c r="M23" s="75">
        <v>24.574999999999999</v>
      </c>
      <c r="N23" s="72"/>
      <c r="O23" s="75">
        <v>10.3</v>
      </c>
      <c r="P23" s="75">
        <v>81</v>
      </c>
      <c r="Q23" s="75">
        <v>2.4750000000000001</v>
      </c>
      <c r="R23" s="75">
        <v>14.65</v>
      </c>
      <c r="S23" s="75">
        <v>29.225000000000001</v>
      </c>
      <c r="T23" s="72"/>
      <c r="U23" s="75">
        <v>14.9</v>
      </c>
      <c r="V23" s="75">
        <v>85.5</v>
      </c>
      <c r="W23" s="75">
        <v>2.0499999999999998</v>
      </c>
      <c r="X23" s="75">
        <v>9.25</v>
      </c>
      <c r="Y23" s="75">
        <v>24.574999999999999</v>
      </c>
      <c r="Z23" s="73"/>
      <c r="AA23" s="74">
        <f t="shared" si="19"/>
        <v>11.266666666666666</v>
      </c>
      <c r="AB23" s="70">
        <f t="shared" si="18"/>
        <v>27.466666666666669</v>
      </c>
      <c r="AC23" s="70"/>
      <c r="AD23" s="70"/>
      <c r="AE23" s="70"/>
      <c r="AF23" s="74"/>
      <c r="AG23" s="74"/>
      <c r="AH23" s="74"/>
      <c r="AI23" s="28" t="s">
        <v>6</v>
      </c>
      <c r="AJ23" s="17"/>
      <c r="AK23" s="87" t="e">
        <f>AM23/#REF!</f>
        <v>#REF!</v>
      </c>
      <c r="AL23" s="87" t="e">
        <f>AN23/#REF!</f>
        <v>#REF!</v>
      </c>
      <c r="AM23" s="75">
        <v>12</v>
      </c>
      <c r="AN23" s="75">
        <v>123.9</v>
      </c>
      <c r="AO23" s="72"/>
      <c r="AP23" s="87" t="e">
        <f>AR23/#REF!</f>
        <v>#REF!</v>
      </c>
      <c r="AQ23" s="87" t="e">
        <f>AS23/#REF!</f>
        <v>#REF!</v>
      </c>
      <c r="AR23" s="75">
        <v>8.6</v>
      </c>
      <c r="AS23" s="75">
        <v>79.099999999999994</v>
      </c>
      <c r="AT23" s="72"/>
      <c r="AU23" s="87" t="e">
        <f>AW23/#REF!</f>
        <v>#REF!</v>
      </c>
      <c r="AV23" s="87" t="e">
        <f>AX23/#REF!</f>
        <v>#REF!</v>
      </c>
      <c r="AW23" s="75">
        <v>10.3</v>
      </c>
      <c r="AX23" s="75">
        <v>81</v>
      </c>
      <c r="AY23" s="72"/>
      <c r="AZ23" s="87" t="e">
        <f>BB23/#REF!</f>
        <v>#REF!</v>
      </c>
      <c r="BA23" s="87" t="e">
        <f>BC23/#REF!</f>
        <v>#REF!</v>
      </c>
      <c r="BB23" s="75">
        <v>14.9</v>
      </c>
      <c r="BC23" s="75">
        <v>85.5</v>
      </c>
      <c r="BF23" s="107"/>
    </row>
    <row r="24" spans="1:58" ht="15.5" x14ac:dyDescent="0.35">
      <c r="A24" s="28">
        <v>11</v>
      </c>
      <c r="B24" s="17"/>
      <c r="C24" s="75">
        <v>29</v>
      </c>
      <c r="D24" s="75">
        <v>131.5</v>
      </c>
      <c r="E24" s="75">
        <v>2.75</v>
      </c>
      <c r="F24" s="75">
        <v>114.1</v>
      </c>
      <c r="G24" s="75">
        <v>115.02500000000001</v>
      </c>
      <c r="H24" s="72"/>
      <c r="I24" s="75">
        <v>26.6</v>
      </c>
      <c r="J24" s="75">
        <v>118.3</v>
      </c>
      <c r="K24" s="75">
        <v>2.9249999999999998</v>
      </c>
      <c r="L24" s="75">
        <v>18.3</v>
      </c>
      <c r="M24" s="75">
        <v>21.65</v>
      </c>
      <c r="N24" s="72"/>
      <c r="O24" s="75">
        <v>34.4</v>
      </c>
      <c r="P24" s="75">
        <v>81.5</v>
      </c>
      <c r="Q24" s="75">
        <v>3.85</v>
      </c>
      <c r="R24" s="75">
        <v>57.55</v>
      </c>
      <c r="S24" s="75">
        <v>62.225000000000001</v>
      </c>
      <c r="T24" s="72"/>
      <c r="U24" s="75">
        <v>21.4</v>
      </c>
      <c r="V24" s="75">
        <v>81.599999999999994</v>
      </c>
      <c r="W24" s="75">
        <v>2.6</v>
      </c>
      <c r="X24" s="75">
        <v>39.9</v>
      </c>
      <c r="Y24" s="75">
        <v>48.2</v>
      </c>
      <c r="Z24" s="73"/>
      <c r="AA24" s="74"/>
      <c r="AB24" s="70">
        <f t="shared" si="18"/>
        <v>19.633333333333336</v>
      </c>
      <c r="AC24" s="70"/>
      <c r="AD24" s="70"/>
      <c r="AE24" s="70"/>
      <c r="AF24" s="74"/>
      <c r="AG24" s="74"/>
      <c r="AH24" s="74"/>
      <c r="AI24" s="28" t="s">
        <v>7</v>
      </c>
      <c r="AJ24" s="17"/>
      <c r="AK24" s="87" t="e">
        <f>AM24/#REF!</f>
        <v>#REF!</v>
      </c>
      <c r="AL24" s="87" t="e">
        <f>AN24/#REF!</f>
        <v>#REF!</v>
      </c>
      <c r="AM24" s="75">
        <v>29</v>
      </c>
      <c r="AN24" s="75">
        <v>131.5</v>
      </c>
      <c r="AO24" s="72"/>
      <c r="AP24" s="87" t="e">
        <f>AR24/#REF!</f>
        <v>#REF!</v>
      </c>
      <c r="AQ24" s="87" t="e">
        <f>AS24/#REF!</f>
        <v>#REF!</v>
      </c>
      <c r="AR24" s="75">
        <v>26.6</v>
      </c>
      <c r="AS24" s="75">
        <v>118.3</v>
      </c>
      <c r="AT24" s="72"/>
      <c r="AU24" s="87" t="e">
        <f>AW24/#REF!</f>
        <v>#REF!</v>
      </c>
      <c r="AV24" s="87" t="e">
        <f>AX24/#REF!</f>
        <v>#REF!</v>
      </c>
      <c r="AW24" s="75">
        <v>34.4</v>
      </c>
      <c r="AX24" s="75">
        <v>81.5</v>
      </c>
      <c r="AY24" s="72"/>
      <c r="AZ24" s="87" t="e">
        <f>BB24/#REF!</f>
        <v>#REF!</v>
      </c>
      <c r="BA24" s="87" t="e">
        <f>BC24/#REF!</f>
        <v>#REF!</v>
      </c>
      <c r="BB24" s="75">
        <v>21.4</v>
      </c>
      <c r="BC24" s="75">
        <v>81.599999999999994</v>
      </c>
      <c r="BF24" s="107" t="e">
        <f t="shared" si="20"/>
        <v>#REF!</v>
      </c>
    </row>
    <row r="25" spans="1:58" ht="15.5" x14ac:dyDescent="0.35">
      <c r="A25" s="28">
        <v>12</v>
      </c>
      <c r="B25" s="17"/>
      <c r="C25" s="75">
        <v>17.399999999999999</v>
      </c>
      <c r="D25" s="75">
        <v>134.1</v>
      </c>
      <c r="E25" s="75">
        <v>0</v>
      </c>
      <c r="F25" s="75">
        <v>26.45</v>
      </c>
      <c r="G25" s="75">
        <v>66.875</v>
      </c>
      <c r="H25" s="72"/>
      <c r="I25" s="75">
        <v>30.7</v>
      </c>
      <c r="J25" s="75">
        <v>93.7</v>
      </c>
      <c r="K25" s="75">
        <v>2.9750000000000001</v>
      </c>
      <c r="L25" s="75">
        <v>12.1</v>
      </c>
      <c r="M25" s="75">
        <v>30.2</v>
      </c>
      <c r="N25" s="72"/>
      <c r="O25" s="75">
        <v>14.4</v>
      </c>
      <c r="P25" s="75">
        <v>86</v>
      </c>
      <c r="Q25" s="75">
        <v>2.2000000000000002</v>
      </c>
      <c r="R25" s="75">
        <v>10.875</v>
      </c>
      <c r="S25" s="75">
        <v>26.9</v>
      </c>
      <c r="T25" s="72"/>
      <c r="U25" s="75">
        <v>13.8</v>
      </c>
      <c r="V25" s="75">
        <v>100.4</v>
      </c>
      <c r="W25" s="75">
        <v>2.5249999999999999</v>
      </c>
      <c r="X25" s="75">
        <v>42.15</v>
      </c>
      <c r="Y25" s="75">
        <v>57.05</v>
      </c>
      <c r="Z25" s="73"/>
      <c r="AA25" s="74"/>
      <c r="AB25" s="70">
        <f t="shared" si="18"/>
        <v>29.933333333333334</v>
      </c>
      <c r="AC25" s="70"/>
      <c r="AD25" s="70"/>
      <c r="AE25" s="70"/>
      <c r="AF25" s="74"/>
      <c r="AG25" s="74"/>
      <c r="AH25" s="74"/>
      <c r="AI25" s="28" t="s">
        <v>8</v>
      </c>
      <c r="AJ25" s="17"/>
      <c r="AK25" s="87" t="e">
        <f>AM25/#REF!</f>
        <v>#REF!</v>
      </c>
      <c r="AL25" s="87" t="e">
        <f>AN25/#REF!</f>
        <v>#REF!</v>
      </c>
      <c r="AM25" s="75">
        <v>17.399999999999999</v>
      </c>
      <c r="AN25" s="75">
        <v>134.1</v>
      </c>
      <c r="AO25" s="72"/>
      <c r="AP25" s="87" t="e">
        <f>AR25/#REF!</f>
        <v>#REF!</v>
      </c>
      <c r="AQ25" s="87" t="e">
        <f>AS25/#REF!</f>
        <v>#REF!</v>
      </c>
      <c r="AR25" s="75">
        <v>30.7</v>
      </c>
      <c r="AS25" s="75">
        <v>93.7</v>
      </c>
      <c r="AT25" s="72"/>
      <c r="AU25" s="87" t="e">
        <f>AW25/#REF!</f>
        <v>#REF!</v>
      </c>
      <c r="AV25" s="87" t="e">
        <f>AX25/#REF!</f>
        <v>#REF!</v>
      </c>
      <c r="AW25" s="75">
        <v>14.4</v>
      </c>
      <c r="AX25" s="75">
        <v>86</v>
      </c>
      <c r="AY25" s="72"/>
      <c r="AZ25" s="87" t="e">
        <f>BB25/#REF!</f>
        <v>#REF!</v>
      </c>
      <c r="BA25" s="87" t="e">
        <f>BC25/#REF!</f>
        <v>#REF!</v>
      </c>
      <c r="BB25" s="75">
        <v>13.8</v>
      </c>
      <c r="BC25" s="75">
        <v>100.4</v>
      </c>
      <c r="BF25" s="107" t="e">
        <f t="shared" si="20"/>
        <v>#REF!</v>
      </c>
    </row>
    <row r="26" spans="1:58" ht="15.5" x14ac:dyDescent="0.35">
      <c r="A26" s="28">
        <v>13</v>
      </c>
      <c r="B26" s="17"/>
      <c r="C26" s="75">
        <v>18.399999999999999</v>
      </c>
      <c r="D26" s="75">
        <v>190.8</v>
      </c>
      <c r="E26" s="75">
        <v>2.5499999999999998</v>
      </c>
      <c r="F26" s="75">
        <v>10.15</v>
      </c>
      <c r="G26" s="75">
        <v>71.05</v>
      </c>
      <c r="H26" s="72"/>
      <c r="I26" s="75">
        <v>34.799999999999997</v>
      </c>
      <c r="J26" s="75">
        <v>183.1</v>
      </c>
      <c r="K26" s="75">
        <v>0.47499999999999998</v>
      </c>
      <c r="L26" s="75">
        <v>14.35</v>
      </c>
      <c r="M26" s="75">
        <v>42.725000000000001</v>
      </c>
      <c r="N26" s="72"/>
      <c r="O26" s="75">
        <v>28.7</v>
      </c>
      <c r="P26" s="75">
        <v>201.5</v>
      </c>
      <c r="Q26" s="75">
        <v>2.2000000000000002</v>
      </c>
      <c r="R26" s="75">
        <v>27.225000000000001</v>
      </c>
      <c r="S26" s="75">
        <v>70.55</v>
      </c>
      <c r="T26" s="72"/>
      <c r="U26" s="75">
        <v>26.3</v>
      </c>
      <c r="V26" s="75">
        <v>188.7</v>
      </c>
      <c r="W26" s="75">
        <v>2.2000000000000002</v>
      </c>
      <c r="X26" s="75">
        <v>23.975000000000001</v>
      </c>
      <c r="Y26" s="75">
        <v>65.174999999999997</v>
      </c>
      <c r="Z26" s="73"/>
      <c r="AA26" s="74">
        <f t="shared" si="19"/>
        <v>29.933333333333334</v>
      </c>
      <c r="AB26" s="70">
        <f t="shared" si="18"/>
        <v>37.933333333333337</v>
      </c>
      <c r="AC26" s="70"/>
      <c r="AD26" s="70"/>
      <c r="AE26" s="70"/>
      <c r="AF26" s="74"/>
      <c r="AG26" s="74"/>
      <c r="AH26" s="74"/>
      <c r="AI26" s="28" t="s">
        <v>9</v>
      </c>
      <c r="AJ26" s="17"/>
      <c r="AK26" s="87" t="e">
        <f>AM26/#REF!</f>
        <v>#REF!</v>
      </c>
      <c r="AL26" s="87" t="e">
        <f>AN26/#REF!</f>
        <v>#REF!</v>
      </c>
      <c r="AM26" s="75">
        <v>18.399999999999999</v>
      </c>
      <c r="AN26" s="75">
        <v>190.8</v>
      </c>
      <c r="AO26" s="72"/>
      <c r="AP26" s="87" t="e">
        <f>AR26/#REF!</f>
        <v>#REF!</v>
      </c>
      <c r="AQ26" s="87" t="e">
        <f>AS26/#REF!</f>
        <v>#REF!</v>
      </c>
      <c r="AR26" s="75">
        <v>34.799999999999997</v>
      </c>
      <c r="AS26" s="75">
        <v>183.1</v>
      </c>
      <c r="AT26" s="72"/>
      <c r="AU26" s="87" t="e">
        <f>AW26/#REF!</f>
        <v>#REF!</v>
      </c>
      <c r="AV26" s="87" t="e">
        <f>AX26/#REF!</f>
        <v>#REF!</v>
      </c>
      <c r="AW26" s="75">
        <v>28.7</v>
      </c>
      <c r="AX26" s="75">
        <v>201.5</v>
      </c>
      <c r="AY26" s="72"/>
      <c r="AZ26" s="87" t="e">
        <f>BB26/#REF!</f>
        <v>#REF!</v>
      </c>
      <c r="BA26" s="87" t="e">
        <f>BC26/#REF!</f>
        <v>#REF!</v>
      </c>
      <c r="BB26" s="75">
        <v>26.3</v>
      </c>
      <c r="BC26" s="75">
        <v>188.7</v>
      </c>
      <c r="BF26" s="107" t="e">
        <f>AVERAGE(AP26,AU26,AZ26)</f>
        <v>#REF!</v>
      </c>
    </row>
    <row r="27" spans="1:58" ht="15.5" x14ac:dyDescent="0.35">
      <c r="A27" s="28">
        <v>14</v>
      </c>
      <c r="B27" s="17"/>
      <c r="C27" s="75">
        <v>32.299999999999997</v>
      </c>
      <c r="D27" s="75">
        <v>187.5</v>
      </c>
      <c r="E27" s="75">
        <v>2.0750000000000002</v>
      </c>
      <c r="F27" s="75">
        <v>12.1</v>
      </c>
      <c r="G27" s="75">
        <v>38.15</v>
      </c>
      <c r="H27" s="72"/>
      <c r="I27" s="75">
        <v>24.5</v>
      </c>
      <c r="J27" s="75">
        <v>160.4</v>
      </c>
      <c r="K27" s="75">
        <v>1.5249999999999999</v>
      </c>
      <c r="L27" s="75">
        <v>15.7</v>
      </c>
      <c r="M27" s="75">
        <v>41.424999999999997</v>
      </c>
      <c r="N27" s="72"/>
      <c r="O27" s="75">
        <v>47.9</v>
      </c>
      <c r="P27" s="75">
        <v>216.5</v>
      </c>
      <c r="Q27" s="75">
        <v>1.9750000000000001</v>
      </c>
      <c r="R27" s="75">
        <v>30.3</v>
      </c>
      <c r="S27" s="75">
        <v>81.400000000000006</v>
      </c>
      <c r="T27" s="72"/>
      <c r="U27" s="75">
        <v>41.4</v>
      </c>
      <c r="V27" s="75">
        <v>223.5</v>
      </c>
      <c r="W27" s="75">
        <v>1.85</v>
      </c>
      <c r="X27" s="75">
        <v>12.05</v>
      </c>
      <c r="Y27" s="75">
        <v>52.575000000000003</v>
      </c>
      <c r="Z27" s="73"/>
      <c r="AA27" s="74">
        <f t="shared" si="19"/>
        <v>37.933333333333337</v>
      </c>
      <c r="AB27" s="71"/>
      <c r="AC27" s="71"/>
      <c r="AD27" s="71"/>
      <c r="AE27" s="71"/>
      <c r="AF27" s="74"/>
      <c r="AG27" s="74"/>
      <c r="AH27" s="74"/>
      <c r="AI27" s="28" t="s">
        <v>10</v>
      </c>
      <c r="AJ27" s="17"/>
      <c r="AK27" s="87" t="e">
        <f>AM27/#REF!</f>
        <v>#REF!</v>
      </c>
      <c r="AL27" s="87" t="e">
        <f>AN27/#REF!</f>
        <v>#REF!</v>
      </c>
      <c r="AM27" s="75">
        <v>32.299999999999997</v>
      </c>
      <c r="AN27" s="75">
        <v>187.5</v>
      </c>
      <c r="AO27" s="72"/>
      <c r="AP27" s="87" t="e">
        <f>AR27/#REF!</f>
        <v>#REF!</v>
      </c>
      <c r="AQ27" s="87" t="e">
        <f>AS27/#REF!</f>
        <v>#REF!</v>
      </c>
      <c r="AR27" s="75">
        <v>24.5</v>
      </c>
      <c r="AS27" s="75">
        <v>160.4</v>
      </c>
      <c r="AT27" s="72"/>
      <c r="AU27" s="87" t="e">
        <f>AW27/#REF!</f>
        <v>#REF!</v>
      </c>
      <c r="AV27" s="87" t="e">
        <f>AX27/#REF!</f>
        <v>#REF!</v>
      </c>
      <c r="AW27" s="75">
        <v>47.9</v>
      </c>
      <c r="AX27" s="75">
        <v>216.5</v>
      </c>
      <c r="AY27" s="72"/>
      <c r="AZ27" s="87" t="e">
        <f>BB27/#REF!</f>
        <v>#REF!</v>
      </c>
      <c r="BA27" s="87" t="e">
        <f>BC27/#REF!</f>
        <v>#REF!</v>
      </c>
      <c r="BB27" s="75">
        <v>41.4</v>
      </c>
      <c r="BC27" s="75">
        <v>223.5</v>
      </c>
      <c r="BF27" s="107" t="e">
        <f t="shared" si="20"/>
        <v>#REF!</v>
      </c>
    </row>
    <row r="28" spans="1:58" ht="15.5" x14ac:dyDescent="0.35">
      <c r="A28" s="17"/>
      <c r="B28" s="17"/>
      <c r="C28" s="79"/>
      <c r="D28" s="79"/>
      <c r="E28" s="79"/>
      <c r="F28" s="79"/>
      <c r="G28" s="79"/>
      <c r="H28" s="72"/>
      <c r="I28" s="79"/>
      <c r="J28" s="79"/>
      <c r="K28" s="79"/>
      <c r="L28" s="79"/>
      <c r="M28" s="79"/>
      <c r="N28" s="72"/>
      <c r="O28" s="79"/>
      <c r="P28" s="79"/>
      <c r="Q28" s="79"/>
      <c r="R28" s="79"/>
      <c r="S28" s="79"/>
      <c r="T28" s="72"/>
      <c r="U28" s="79"/>
      <c r="V28" s="79"/>
      <c r="W28" s="79"/>
      <c r="X28" s="79"/>
      <c r="Y28" s="79"/>
      <c r="Z28" s="73"/>
      <c r="AA28" s="74"/>
      <c r="AB28" s="80">
        <f>AVERAGE(AB20:AB26)</f>
        <v>24.833333333333336</v>
      </c>
      <c r="AC28" s="80" t="e">
        <f>AVERAGE(AC20:AC26)</f>
        <v>#DIV/0!</v>
      </c>
      <c r="AD28" s="80" t="e">
        <f>AVERAGE(AD20:AD26)</f>
        <v>#DIV/0!</v>
      </c>
      <c r="AE28" s="80" t="e">
        <f>AVERAGE(AE20:AE26)</f>
        <v>#DIV/0!</v>
      </c>
      <c r="AF28" s="74"/>
      <c r="AG28" s="74"/>
      <c r="AH28" s="74"/>
      <c r="AI28" s="17"/>
      <c r="AJ28" s="17"/>
      <c r="AK28" s="88"/>
      <c r="AL28" s="88"/>
      <c r="AM28" s="79"/>
      <c r="AN28" s="79"/>
      <c r="AO28" s="72"/>
      <c r="AP28" s="88"/>
      <c r="AQ28" s="88"/>
      <c r="AR28" s="79"/>
      <c r="AS28" s="79"/>
      <c r="AT28" s="72"/>
      <c r="AU28" s="88"/>
      <c r="AV28" s="88"/>
      <c r="AW28" s="79"/>
      <c r="AX28" s="79"/>
      <c r="AY28" s="72"/>
      <c r="AZ28" s="88"/>
      <c r="BA28" s="88"/>
      <c r="BB28" s="79"/>
      <c r="BC28" s="79"/>
    </row>
    <row r="29" spans="1:58" ht="15.5" x14ac:dyDescent="0.35">
      <c r="A29" s="22" t="s">
        <v>11</v>
      </c>
      <c r="B29" s="18" t="e">
        <f>AVERAGE(#REF!)</f>
        <v>#REF!</v>
      </c>
      <c r="C29" s="54">
        <f>AVERAGE(C21:C27)</f>
        <v>23.185714285714287</v>
      </c>
      <c r="D29" s="54">
        <f t="shared" ref="D29:G29" si="21">AVERAGE(D21:D27)</f>
        <v>147.74285714285716</v>
      </c>
      <c r="E29" s="54">
        <f t="shared" si="21"/>
        <v>1.9535714285714287</v>
      </c>
      <c r="F29" s="54">
        <f t="shared" si="21"/>
        <v>35.489285714285714</v>
      </c>
      <c r="G29" s="54">
        <f t="shared" si="21"/>
        <v>62.460714285714282</v>
      </c>
      <c r="H29" s="72"/>
      <c r="I29" s="54">
        <f>AVERAGE(I21:I27)</f>
        <v>24.114285714285717</v>
      </c>
      <c r="J29" s="54">
        <f t="shared" ref="J29:M29" si="22">AVERAGE(J21:J27)</f>
        <v>129.64285714285714</v>
      </c>
      <c r="K29" s="54">
        <f t="shared" si="22"/>
        <v>2.032142857142857</v>
      </c>
      <c r="L29" s="54">
        <f t="shared" si="22"/>
        <v>22.589285714285712</v>
      </c>
      <c r="M29" s="54">
        <f t="shared" si="22"/>
        <v>43.646428571428565</v>
      </c>
      <c r="N29" s="72"/>
      <c r="O29" s="54">
        <f>AVERAGE(O21:O27)</f>
        <v>25.814285714285713</v>
      </c>
      <c r="P29" s="54">
        <f t="shared" ref="P29:S29" si="23">AVERAGE(P21:P27)</f>
        <v>136.32857142857142</v>
      </c>
      <c r="Q29" s="54">
        <f t="shared" si="23"/>
        <v>2.375</v>
      </c>
      <c r="R29" s="54">
        <f t="shared" si="23"/>
        <v>31.171428571428574</v>
      </c>
      <c r="S29" s="54">
        <f t="shared" si="23"/>
        <v>60.214285714285715</v>
      </c>
      <c r="T29" s="72"/>
      <c r="U29" s="54">
        <f>AVERAGE(U21:U27)</f>
        <v>24.571428571428573</v>
      </c>
      <c r="V29" s="54">
        <f t="shared" ref="V29:Y29" si="24">AVERAGE(V21:V27)</f>
        <v>141.04285714285714</v>
      </c>
      <c r="W29" s="54">
        <f t="shared" si="24"/>
        <v>2.0107142857142857</v>
      </c>
      <c r="X29" s="54">
        <f t="shared" si="24"/>
        <v>25.067857142857143</v>
      </c>
      <c r="Y29" s="54">
        <f t="shared" si="24"/>
        <v>53.024999999999999</v>
      </c>
      <c r="Z29" s="73"/>
      <c r="AA29" s="74"/>
      <c r="AB29" s="80">
        <f>STDEV(AB20:AB26)</f>
        <v>9.9646040229069488</v>
      </c>
      <c r="AC29" s="80" t="e">
        <f>STDEV(AC20:AC26)</f>
        <v>#DIV/0!</v>
      </c>
      <c r="AD29" s="80" t="e">
        <f>STDEV(AD20:AD26)</f>
        <v>#DIV/0!</v>
      </c>
      <c r="AE29" s="80" t="e">
        <f>STDEV(AE20:AE26)</f>
        <v>#DIV/0!</v>
      </c>
      <c r="AF29" s="74"/>
      <c r="AG29" s="74"/>
      <c r="AH29" s="74"/>
      <c r="AI29" s="22" t="s">
        <v>11</v>
      </c>
      <c r="AJ29" s="18" t="e">
        <f>AVERAGE(#REF!)</f>
        <v>#REF!</v>
      </c>
      <c r="AK29" s="24"/>
      <c r="AL29" s="24"/>
      <c r="AM29" s="54">
        <f>AVERAGE(AM21:AM27)</f>
        <v>23.185714285714287</v>
      </c>
      <c r="AN29" s="54">
        <f t="shared" ref="AN29" si="25">AVERAGE(AN21:AN27)</f>
        <v>147.74285714285716</v>
      </c>
      <c r="AO29" s="72"/>
      <c r="AP29" s="24"/>
      <c r="AQ29" s="24"/>
      <c r="AR29" s="54">
        <f>AVERAGE(AR21:AR27)</f>
        <v>24.114285714285717</v>
      </c>
      <c r="AS29" s="54">
        <f t="shared" ref="AS29" si="26">AVERAGE(AS21:AS27)</f>
        <v>129.64285714285714</v>
      </c>
      <c r="AT29" s="72"/>
      <c r="AU29" s="24"/>
      <c r="AV29" s="24"/>
      <c r="AW29" s="54">
        <f>AVERAGE(AW21:AW27)</f>
        <v>25.814285714285713</v>
      </c>
      <c r="AX29" s="54">
        <f t="shared" ref="AX29" si="27">AVERAGE(AX21:AX27)</f>
        <v>136.32857142857142</v>
      </c>
      <c r="AY29" s="72"/>
      <c r="AZ29" s="24"/>
      <c r="BA29" s="24"/>
      <c r="BB29" s="54">
        <f>AVERAGE(BB21:BB27)</f>
        <v>24.571428571428573</v>
      </c>
      <c r="BC29" s="54">
        <f t="shared" ref="BC29" si="28">AVERAGE(BC21:BC27)</f>
        <v>141.04285714285714</v>
      </c>
    </row>
    <row r="30" spans="1:58" ht="15.5" x14ac:dyDescent="0.35">
      <c r="A30" s="23" t="s">
        <v>12</v>
      </c>
      <c r="B30" s="18" t="e">
        <f>STDEV(#REF!)</f>
        <v>#REF!</v>
      </c>
      <c r="C30" s="54">
        <f>STDEV(C21:C27)</f>
        <v>9.6549518506357686</v>
      </c>
      <c r="D30" s="54">
        <f t="shared" ref="D30:G30" si="29">STDEV(D21:D27)</f>
        <v>44.507035291919721</v>
      </c>
      <c r="E30" s="54">
        <f t="shared" si="29"/>
        <v>0.90316902388992792</v>
      </c>
      <c r="F30" s="54">
        <f t="shared" si="29"/>
        <v>38.79777124489793</v>
      </c>
      <c r="G30" s="54">
        <f t="shared" si="29"/>
        <v>35.676114959051098</v>
      </c>
      <c r="H30" s="72"/>
      <c r="I30" s="54">
        <f>STDEV(I21:I27)</f>
        <v>9.3524379301920639</v>
      </c>
      <c r="J30" s="54">
        <f t="shared" ref="J30:M30" si="30">STDEV(J21:J27)</f>
        <v>53.991229446483814</v>
      </c>
      <c r="K30" s="54">
        <f t="shared" si="30"/>
        <v>0.87377465221711714</v>
      </c>
      <c r="L30" s="54">
        <f t="shared" si="30"/>
        <v>13.868278080019955</v>
      </c>
      <c r="M30" s="54">
        <f t="shared" si="30"/>
        <v>24.742492247529317</v>
      </c>
      <c r="N30" s="72"/>
      <c r="O30" s="54">
        <f>STDEV(O21:O27)</f>
        <v>13.605688586204005</v>
      </c>
      <c r="P30" s="54">
        <f t="shared" ref="P30:S30" si="31">STDEV(P21:P27)</f>
        <v>65.08690893171773</v>
      </c>
      <c r="Q30" s="54">
        <f t="shared" si="31"/>
        <v>0.68526150726079293</v>
      </c>
      <c r="R30" s="54">
        <f t="shared" si="31"/>
        <v>21.143623095842575</v>
      </c>
      <c r="S30" s="54">
        <f t="shared" si="31"/>
        <v>32.094972533167279</v>
      </c>
      <c r="T30" s="72"/>
      <c r="U30" s="54">
        <f>STDEV(U21:U27)</f>
        <v>11.698819639279037</v>
      </c>
      <c r="V30" s="54">
        <f t="shared" ref="V30:Y30" si="32">STDEV(V21:V27)</f>
        <v>67.213040826485908</v>
      </c>
      <c r="W30" s="54">
        <f t="shared" si="32"/>
        <v>0.52318279606198526</v>
      </c>
      <c r="X30" s="54">
        <f t="shared" si="32"/>
        <v>12.867843595938051</v>
      </c>
      <c r="Y30" s="54">
        <f t="shared" si="32"/>
        <v>18.869684682050199</v>
      </c>
      <c r="Z30" s="73"/>
      <c r="AA30" s="112">
        <f>AVERAGE(AA21:AA27)</f>
        <v>25.346666666666668</v>
      </c>
      <c r="AB30" s="71"/>
      <c r="AC30" s="71"/>
      <c r="AD30" s="71"/>
      <c r="AE30" s="71"/>
      <c r="AF30" s="74"/>
      <c r="AG30" s="74"/>
      <c r="AH30" s="74"/>
      <c r="AI30" s="23" t="s">
        <v>12</v>
      </c>
      <c r="AJ30" s="18" t="e">
        <f>STDEV(#REF!)</f>
        <v>#REF!</v>
      </c>
      <c r="AK30" s="24"/>
      <c r="AL30" s="24"/>
      <c r="AM30" s="54">
        <f>STDEV(AM21:AM27)</f>
        <v>9.6549518506357686</v>
      </c>
      <c r="AN30" s="54">
        <f t="shared" ref="AN30" si="33">STDEV(AN21:AN27)</f>
        <v>44.507035291919721</v>
      </c>
      <c r="AO30" s="72"/>
      <c r="AP30" s="24"/>
      <c r="AQ30" s="24"/>
      <c r="AR30" s="54">
        <f>STDEV(AR21:AR27)</f>
        <v>9.3524379301920639</v>
      </c>
      <c r="AS30" s="54">
        <f t="shared" ref="AS30" si="34">STDEV(AS21:AS27)</f>
        <v>53.991229446483814</v>
      </c>
      <c r="AT30" s="72"/>
      <c r="AU30" s="24"/>
      <c r="AV30" s="24"/>
      <c r="AW30" s="54">
        <f>STDEV(AW21:AW27)</f>
        <v>13.605688586204005</v>
      </c>
      <c r="AX30" s="54">
        <f t="shared" ref="AX30" si="35">STDEV(AX21:AX27)</f>
        <v>65.08690893171773</v>
      </c>
      <c r="AY30" s="72"/>
      <c r="AZ30" s="24"/>
      <c r="BA30" s="24"/>
      <c r="BB30" s="54">
        <f>STDEV(BB21:BB27)</f>
        <v>11.698819639279037</v>
      </c>
      <c r="BC30" s="54">
        <f t="shared" ref="BC30" si="36">STDEV(BC21:BC27)</f>
        <v>67.213040826485908</v>
      </c>
    </row>
    <row r="31" spans="1:58" ht="15.5" x14ac:dyDescent="0.35">
      <c r="A31" s="17"/>
      <c r="B31" s="17"/>
      <c r="C31" s="71"/>
      <c r="D31" s="71"/>
      <c r="E31" s="71"/>
      <c r="F31" s="71"/>
      <c r="G31" s="71"/>
      <c r="H31" s="72"/>
      <c r="I31" s="71"/>
      <c r="J31" s="71"/>
      <c r="K31" s="71"/>
      <c r="L31" s="71"/>
      <c r="M31" s="71"/>
      <c r="N31" s="72"/>
      <c r="O31" s="71"/>
      <c r="P31" s="71"/>
      <c r="Q31" s="71"/>
      <c r="R31" s="71"/>
      <c r="S31" s="71"/>
      <c r="T31" s="72"/>
      <c r="U31" s="71"/>
      <c r="V31" s="71"/>
      <c r="W31" s="71"/>
      <c r="X31" s="71"/>
      <c r="Y31" s="71"/>
      <c r="Z31" s="73"/>
      <c r="AA31" s="74">
        <f>STDEV(AA21:AA27)</f>
        <v>11.837102686046107</v>
      </c>
      <c r="AB31" s="125" t="s">
        <v>21</v>
      </c>
      <c r="AC31" s="125"/>
      <c r="AD31" s="125"/>
      <c r="AE31" s="125"/>
      <c r="AF31" s="74"/>
      <c r="AG31" s="74"/>
      <c r="AH31" s="74"/>
      <c r="AI31" s="17"/>
      <c r="AJ31" s="17"/>
      <c r="AK31" s="86"/>
      <c r="AL31" s="86"/>
      <c r="AM31" s="71"/>
      <c r="AN31" s="71"/>
      <c r="AO31" s="72"/>
      <c r="AP31" s="86"/>
      <c r="AQ31" s="86"/>
      <c r="AR31" s="71"/>
      <c r="AS31" s="71"/>
      <c r="AT31" s="72"/>
      <c r="AU31" s="86"/>
      <c r="AV31" s="86"/>
      <c r="AW31" s="71"/>
      <c r="AX31" s="71"/>
      <c r="AY31" s="72"/>
      <c r="AZ31" s="86"/>
      <c r="BA31" s="86"/>
      <c r="BB31" s="71"/>
      <c r="BC31" s="71"/>
    </row>
    <row r="32" spans="1:58" ht="15.5" x14ac:dyDescent="0.35">
      <c r="A32" s="19" t="s">
        <v>13</v>
      </c>
      <c r="B32" s="17"/>
      <c r="C32" s="125" t="s">
        <v>63</v>
      </c>
      <c r="D32" s="125"/>
      <c r="E32" s="125"/>
      <c r="F32" s="125"/>
      <c r="G32" s="75"/>
      <c r="H32" s="72"/>
      <c r="I32" s="125" t="s">
        <v>63</v>
      </c>
      <c r="J32" s="125"/>
      <c r="K32" s="125"/>
      <c r="L32" s="125"/>
      <c r="M32" s="75"/>
      <c r="N32" s="72"/>
      <c r="O32" s="125" t="s">
        <v>63</v>
      </c>
      <c r="P32" s="125"/>
      <c r="Q32" s="125"/>
      <c r="R32" s="125"/>
      <c r="S32" s="75"/>
      <c r="T32" s="72"/>
      <c r="U32" s="125" t="s">
        <v>63</v>
      </c>
      <c r="V32" s="125"/>
      <c r="W32" s="125"/>
      <c r="X32" s="125"/>
      <c r="Y32" s="75"/>
      <c r="Z32" s="73"/>
      <c r="AA32" s="74"/>
      <c r="AB32" s="123" t="s">
        <v>103</v>
      </c>
      <c r="AC32" s="124"/>
      <c r="AD32" s="124"/>
      <c r="AE32" s="124"/>
      <c r="AF32" s="74"/>
      <c r="AG32" s="74"/>
      <c r="AH32" s="74"/>
      <c r="AI32" s="19" t="s">
        <v>13</v>
      </c>
      <c r="AJ32" s="17"/>
      <c r="AK32" s="86"/>
      <c r="AL32" s="86"/>
      <c r="AM32" s="125" t="s">
        <v>63</v>
      </c>
      <c r="AN32" s="125"/>
      <c r="AO32" s="72"/>
      <c r="AP32" s="86"/>
      <c r="AQ32" s="86"/>
      <c r="AR32" s="125" t="s">
        <v>63</v>
      </c>
      <c r="AS32" s="125"/>
      <c r="AT32" s="72"/>
      <c r="AU32" s="86"/>
      <c r="AV32" s="86"/>
      <c r="AW32" s="125" t="s">
        <v>63</v>
      </c>
      <c r="AX32" s="125"/>
      <c r="AY32" s="72"/>
      <c r="AZ32" s="86"/>
      <c r="BA32" s="86"/>
      <c r="BB32" s="125" t="s">
        <v>63</v>
      </c>
      <c r="BC32" s="125"/>
    </row>
    <row r="33" spans="1:58" ht="15.5" x14ac:dyDescent="0.35">
      <c r="A33" s="20"/>
      <c r="B33" s="17"/>
      <c r="C33" s="125" t="s">
        <v>15</v>
      </c>
      <c r="D33" s="125"/>
      <c r="E33" s="125"/>
      <c r="F33" s="125"/>
      <c r="G33" s="75"/>
      <c r="H33" s="72"/>
      <c r="I33" s="125" t="s">
        <v>16</v>
      </c>
      <c r="J33" s="125"/>
      <c r="K33" s="125"/>
      <c r="L33" s="125"/>
      <c r="M33" s="75"/>
      <c r="N33" s="72"/>
      <c r="O33" s="125" t="s">
        <v>17</v>
      </c>
      <c r="P33" s="125"/>
      <c r="Q33" s="125"/>
      <c r="R33" s="125"/>
      <c r="S33" s="75"/>
      <c r="T33" s="72"/>
      <c r="U33" s="125" t="s">
        <v>18</v>
      </c>
      <c r="V33" s="125"/>
      <c r="W33" s="125"/>
      <c r="X33" s="125"/>
      <c r="Y33" s="75"/>
      <c r="Z33" s="73"/>
      <c r="AA33" s="74"/>
      <c r="AB33" s="76" t="s">
        <v>60</v>
      </c>
      <c r="AC33" s="76"/>
      <c r="AD33" s="76"/>
      <c r="AE33" s="76"/>
      <c r="AF33" s="74"/>
      <c r="AG33" s="74"/>
      <c r="AH33" s="74"/>
      <c r="AI33" s="20"/>
      <c r="AJ33" s="17"/>
      <c r="AK33" s="86"/>
      <c r="AL33" s="86"/>
      <c r="AM33" s="125" t="s">
        <v>15</v>
      </c>
      <c r="AN33" s="125"/>
      <c r="AO33" s="72"/>
      <c r="AP33" s="86"/>
      <c r="AQ33" s="86"/>
      <c r="AR33" s="125" t="s">
        <v>16</v>
      </c>
      <c r="AS33" s="125"/>
      <c r="AT33" s="72"/>
      <c r="AU33" s="86"/>
      <c r="AV33" s="86"/>
      <c r="AW33" s="125" t="s">
        <v>17</v>
      </c>
      <c r="AX33" s="125"/>
      <c r="AY33" s="72"/>
      <c r="AZ33" s="86"/>
      <c r="BA33" s="86"/>
      <c r="BB33" s="125" t="s">
        <v>18</v>
      </c>
      <c r="BC33" s="125"/>
    </row>
    <row r="34" spans="1:58" ht="15.5" x14ac:dyDescent="0.35">
      <c r="A34" s="17"/>
      <c r="B34" s="17"/>
      <c r="C34" s="77" t="s">
        <v>96</v>
      </c>
      <c r="D34" s="77" t="s">
        <v>97</v>
      </c>
      <c r="E34" s="78" t="s">
        <v>98</v>
      </c>
      <c r="F34" s="75" t="s">
        <v>99</v>
      </c>
      <c r="G34" s="78" t="s">
        <v>100</v>
      </c>
      <c r="H34" s="72"/>
      <c r="I34" s="77" t="s">
        <v>96</v>
      </c>
      <c r="J34" s="77" t="s">
        <v>97</v>
      </c>
      <c r="K34" s="78" t="s">
        <v>98</v>
      </c>
      <c r="L34" s="75" t="s">
        <v>99</v>
      </c>
      <c r="M34" s="78" t="s">
        <v>100</v>
      </c>
      <c r="N34" s="72"/>
      <c r="O34" s="77" t="s">
        <v>96</v>
      </c>
      <c r="P34" s="77" t="s">
        <v>97</v>
      </c>
      <c r="Q34" s="78" t="s">
        <v>98</v>
      </c>
      <c r="R34" s="75" t="s">
        <v>99</v>
      </c>
      <c r="S34" s="78" t="s">
        <v>100</v>
      </c>
      <c r="T34" s="72"/>
      <c r="U34" s="77" t="s">
        <v>96</v>
      </c>
      <c r="V34" s="77" t="s">
        <v>97</v>
      </c>
      <c r="W34" s="78" t="s">
        <v>98</v>
      </c>
      <c r="X34" s="75" t="s">
        <v>99</v>
      </c>
      <c r="Y34" s="78" t="s">
        <v>100</v>
      </c>
      <c r="Z34" s="73"/>
      <c r="AA34" s="74"/>
      <c r="AB34" s="71"/>
      <c r="AC34" s="71"/>
      <c r="AD34" s="71"/>
      <c r="AE34" s="71"/>
      <c r="AF34" s="74"/>
      <c r="AG34" s="74"/>
      <c r="AH34" s="74"/>
      <c r="AI34" s="17"/>
      <c r="AJ34" s="17"/>
      <c r="AK34" s="85" t="s">
        <v>101</v>
      </c>
      <c r="AL34" s="85" t="s">
        <v>102</v>
      </c>
      <c r="AM34" s="77" t="s">
        <v>96</v>
      </c>
      <c r="AN34" s="77" t="s">
        <v>97</v>
      </c>
      <c r="AO34" s="72"/>
      <c r="AP34" s="85" t="s">
        <v>101</v>
      </c>
      <c r="AQ34" s="85" t="s">
        <v>102</v>
      </c>
      <c r="AR34" s="77" t="s">
        <v>96</v>
      </c>
      <c r="AS34" s="77" t="s">
        <v>97</v>
      </c>
      <c r="AT34" s="72"/>
      <c r="AU34" s="85" t="s">
        <v>101</v>
      </c>
      <c r="AV34" s="85" t="s">
        <v>102</v>
      </c>
      <c r="AW34" s="77" t="s">
        <v>96</v>
      </c>
      <c r="AX34" s="77" t="s">
        <v>97</v>
      </c>
      <c r="AY34" s="72"/>
      <c r="AZ34" s="85" t="s">
        <v>101</v>
      </c>
      <c r="BA34" s="85" t="s">
        <v>102</v>
      </c>
      <c r="BB34" s="77" t="s">
        <v>96</v>
      </c>
      <c r="BC34" s="77" t="s">
        <v>97</v>
      </c>
    </row>
    <row r="35" spans="1:58" ht="15.5" x14ac:dyDescent="0.35">
      <c r="A35" s="17"/>
      <c r="B35" s="17"/>
      <c r="C35" s="71"/>
      <c r="D35" s="71"/>
      <c r="E35" s="71"/>
      <c r="F35" s="71"/>
      <c r="G35" s="71"/>
      <c r="H35" s="72"/>
      <c r="I35" s="71"/>
      <c r="J35" s="71"/>
      <c r="K35" s="71"/>
      <c r="L35" s="71"/>
      <c r="M35" s="71"/>
      <c r="N35" s="72"/>
      <c r="O35" s="71"/>
      <c r="P35" s="71"/>
      <c r="Q35" s="71"/>
      <c r="R35" s="71"/>
      <c r="S35" s="71"/>
      <c r="T35" s="72"/>
      <c r="U35" s="71"/>
      <c r="V35" s="71"/>
      <c r="W35" s="71"/>
      <c r="X35" s="71"/>
      <c r="Y35" s="71"/>
      <c r="Z35" s="73"/>
      <c r="AA35" s="74"/>
      <c r="AB35" s="70" t="e">
        <f>(C36-#REF!)</f>
        <v>#REF!</v>
      </c>
      <c r="AC35" s="70"/>
      <c r="AD35" s="70"/>
      <c r="AE35" s="70"/>
      <c r="AF35" s="74"/>
      <c r="AG35" s="74"/>
      <c r="AH35" s="74"/>
      <c r="AI35" s="17"/>
      <c r="AJ35" s="17"/>
      <c r="AK35" s="88"/>
      <c r="AL35" s="88"/>
      <c r="AM35" s="71"/>
      <c r="AN35" s="71"/>
      <c r="AO35" s="72"/>
      <c r="AP35" s="88"/>
      <c r="AQ35" s="88"/>
      <c r="AR35" s="71"/>
      <c r="AS35" s="71"/>
      <c r="AT35" s="72"/>
      <c r="AU35" s="88"/>
      <c r="AV35" s="88"/>
      <c r="AW35" s="71"/>
      <c r="AX35" s="71"/>
      <c r="AY35" s="72"/>
      <c r="AZ35" s="88"/>
      <c r="BA35" s="88"/>
      <c r="BB35" s="71"/>
      <c r="BC35" s="71"/>
    </row>
    <row r="36" spans="1:58" ht="15.5" x14ac:dyDescent="0.35">
      <c r="A36" s="28">
        <v>7</v>
      </c>
      <c r="B36" s="17"/>
      <c r="C36" s="75">
        <v>36.4</v>
      </c>
      <c r="D36" s="75">
        <v>170.6</v>
      </c>
      <c r="E36" s="75">
        <v>3.1749999999999998</v>
      </c>
      <c r="F36" s="75">
        <v>41.55</v>
      </c>
      <c r="G36" s="75">
        <v>72.974999999999994</v>
      </c>
      <c r="H36" s="73"/>
      <c r="I36" s="75">
        <v>5.2</v>
      </c>
      <c r="J36" s="75">
        <v>55.6</v>
      </c>
      <c r="K36" s="75">
        <v>1.575</v>
      </c>
      <c r="L36" s="75">
        <v>14.375</v>
      </c>
      <c r="M36" s="75">
        <v>51.95</v>
      </c>
      <c r="N36" s="73"/>
      <c r="O36" s="75">
        <v>4.8</v>
      </c>
      <c r="P36" s="75">
        <v>29.8</v>
      </c>
      <c r="Q36" s="75">
        <v>1.5249999999999999</v>
      </c>
      <c r="R36" s="75">
        <v>41.95</v>
      </c>
      <c r="S36" s="75">
        <v>63.924999999999997</v>
      </c>
      <c r="T36" s="73"/>
      <c r="U36" s="75">
        <v>6.7</v>
      </c>
      <c r="V36" s="75">
        <v>30.5</v>
      </c>
      <c r="W36" s="75">
        <v>1.85</v>
      </c>
      <c r="X36" s="75">
        <v>26.85</v>
      </c>
      <c r="Y36" s="75">
        <v>52.05</v>
      </c>
      <c r="Z36" s="73"/>
      <c r="AA36" s="74">
        <f>AVERAGE(I36,O36,U36)</f>
        <v>5.5666666666666664</v>
      </c>
      <c r="AB36" s="70" t="e">
        <f>AVERAGE(C37-#REF!)</f>
        <v>#REF!</v>
      </c>
      <c r="AC36" s="70"/>
      <c r="AD36" s="70"/>
      <c r="AE36" s="70"/>
      <c r="AF36" s="74"/>
      <c r="AG36" s="74"/>
      <c r="AH36" s="74"/>
      <c r="AI36" s="28" t="s">
        <v>4</v>
      </c>
      <c r="AJ36" s="17"/>
      <c r="AK36" s="87" t="e">
        <f>AM36/#REF!</f>
        <v>#REF!</v>
      </c>
      <c r="AL36" s="87" t="e">
        <f>AN36/#REF!</f>
        <v>#REF!</v>
      </c>
      <c r="AM36" s="75">
        <v>36.4</v>
      </c>
      <c r="AN36" s="75">
        <v>170.6</v>
      </c>
      <c r="AO36" s="73"/>
      <c r="AP36" s="87" t="e">
        <f>AR36/#REF!</f>
        <v>#REF!</v>
      </c>
      <c r="AQ36" s="87" t="e">
        <f>AS36/#REF!</f>
        <v>#REF!</v>
      </c>
      <c r="AR36" s="75">
        <v>5.2</v>
      </c>
      <c r="AS36" s="75">
        <v>55.6</v>
      </c>
      <c r="AT36" s="73"/>
      <c r="AU36" s="87" t="e">
        <f>AW36/#REF!</f>
        <v>#REF!</v>
      </c>
      <c r="AV36" s="87" t="e">
        <f>AX36/#REF!</f>
        <v>#REF!</v>
      </c>
      <c r="AW36" s="75">
        <v>4.8</v>
      </c>
      <c r="AX36" s="75">
        <v>29.8</v>
      </c>
      <c r="AY36" s="73"/>
      <c r="AZ36" s="87" t="e">
        <f>BB36/#REF!</f>
        <v>#REF!</v>
      </c>
      <c r="BA36" s="87" t="e">
        <f>BC36/#REF!</f>
        <v>#REF!</v>
      </c>
      <c r="BB36" s="75">
        <v>6.7</v>
      </c>
      <c r="BC36" s="75">
        <v>30.5</v>
      </c>
      <c r="BF36" s="107" t="e">
        <f>AVERAGE(AP36,AU36,AZ36)</f>
        <v>#REF!</v>
      </c>
    </row>
    <row r="37" spans="1:58" ht="15.5" x14ac:dyDescent="0.35">
      <c r="A37" s="28">
        <v>8</v>
      </c>
      <c r="B37" s="17"/>
      <c r="C37" s="75">
        <v>12.4</v>
      </c>
      <c r="D37" s="75">
        <v>78.3</v>
      </c>
      <c r="E37" s="75">
        <v>1.575</v>
      </c>
      <c r="F37" s="75">
        <v>19.2</v>
      </c>
      <c r="G37" s="75">
        <v>49.075000000000003</v>
      </c>
      <c r="H37" s="73"/>
      <c r="I37" s="75">
        <v>9.1999999999999993</v>
      </c>
      <c r="J37" s="75">
        <v>66.3</v>
      </c>
      <c r="K37" s="75">
        <v>1.7749999999999999</v>
      </c>
      <c r="L37" s="75">
        <v>23.2</v>
      </c>
      <c r="M37" s="75">
        <v>33.9</v>
      </c>
      <c r="N37" s="73"/>
      <c r="O37" s="75">
        <v>23.7</v>
      </c>
      <c r="P37" s="75">
        <v>53.1</v>
      </c>
      <c r="Q37" s="75">
        <v>1.65</v>
      </c>
      <c r="R37" s="75">
        <v>88.9</v>
      </c>
      <c r="S37" s="75">
        <v>89.875</v>
      </c>
      <c r="T37" s="73"/>
      <c r="U37" s="75">
        <v>13.5</v>
      </c>
      <c r="V37" s="75">
        <v>28</v>
      </c>
      <c r="W37" s="75">
        <v>1.25</v>
      </c>
      <c r="X37" s="75">
        <v>21.1</v>
      </c>
      <c r="Y37" s="75">
        <v>33.325000000000003</v>
      </c>
      <c r="Z37" s="73"/>
      <c r="AA37" s="74">
        <f t="shared" ref="AA37:AA42" si="37">AVERAGE(I37,O37,U37)</f>
        <v>15.466666666666667</v>
      </c>
      <c r="AB37" s="70" t="e">
        <f>(C38-#REF!)</f>
        <v>#REF!</v>
      </c>
      <c r="AC37" s="70"/>
      <c r="AD37" s="70"/>
      <c r="AE37" s="70"/>
      <c r="AF37" s="74"/>
      <c r="AG37" s="74"/>
      <c r="AH37" s="74"/>
      <c r="AI37" s="28" t="s">
        <v>5</v>
      </c>
      <c r="AJ37" s="17"/>
      <c r="AK37" s="87" t="e">
        <f>AM37/#REF!</f>
        <v>#REF!</v>
      </c>
      <c r="AL37" s="87" t="e">
        <f>AN37/#REF!</f>
        <v>#REF!</v>
      </c>
      <c r="AM37" s="75">
        <v>12.4</v>
      </c>
      <c r="AN37" s="75">
        <v>78.3</v>
      </c>
      <c r="AO37" s="73"/>
      <c r="AP37" s="87" t="e">
        <f>AR37/#REF!</f>
        <v>#REF!</v>
      </c>
      <c r="AQ37" s="87" t="e">
        <f>AS37/#REF!</f>
        <v>#REF!</v>
      </c>
      <c r="AR37" s="75">
        <v>9.1999999999999993</v>
      </c>
      <c r="AS37" s="75">
        <v>66.3</v>
      </c>
      <c r="AT37" s="73"/>
      <c r="AU37" s="87" t="e">
        <f>AW37/#REF!</f>
        <v>#REF!</v>
      </c>
      <c r="AV37" s="87" t="e">
        <f>AX37/#REF!</f>
        <v>#REF!</v>
      </c>
      <c r="AW37" s="75">
        <v>23.7</v>
      </c>
      <c r="AX37" s="75">
        <v>53.1</v>
      </c>
      <c r="AY37" s="73"/>
      <c r="AZ37" s="87" t="e">
        <f>BB37/#REF!</f>
        <v>#REF!</v>
      </c>
      <c r="BA37" s="87" t="e">
        <f>BC37/#REF!</f>
        <v>#REF!</v>
      </c>
      <c r="BB37" s="75">
        <v>13.5</v>
      </c>
      <c r="BC37" s="75">
        <v>28</v>
      </c>
      <c r="BF37" s="107" t="e">
        <f t="shared" ref="BF37:BF42" si="38">AVERAGE(AP37,AU37,AZ37)</f>
        <v>#REF!</v>
      </c>
    </row>
    <row r="38" spans="1:58" ht="15.5" x14ac:dyDescent="0.35">
      <c r="A38" s="28">
        <v>9</v>
      </c>
      <c r="B38" s="17"/>
      <c r="C38" s="75">
        <v>30</v>
      </c>
      <c r="D38" s="75">
        <v>161</v>
      </c>
      <c r="E38" s="75">
        <v>4.3499999999999996</v>
      </c>
      <c r="F38" s="75">
        <v>24.324999999999999</v>
      </c>
      <c r="G38" s="75">
        <v>42.2</v>
      </c>
      <c r="H38" s="73"/>
      <c r="I38" s="75">
        <v>18.8</v>
      </c>
      <c r="J38" s="75">
        <v>173</v>
      </c>
      <c r="K38" s="75">
        <v>2.375</v>
      </c>
      <c r="L38" s="75">
        <v>16.475000000000001</v>
      </c>
      <c r="M38" s="75">
        <v>29.65</v>
      </c>
      <c r="N38" s="73"/>
      <c r="O38" s="75">
        <v>10.9</v>
      </c>
      <c r="P38" s="75">
        <v>146.5</v>
      </c>
      <c r="Q38" s="75">
        <v>1.45</v>
      </c>
      <c r="R38" s="75">
        <v>15.95</v>
      </c>
      <c r="S38" s="75">
        <v>25.024999999999999</v>
      </c>
      <c r="T38" s="73"/>
      <c r="U38" s="75">
        <v>14.7</v>
      </c>
      <c r="V38" s="75">
        <v>2.2999999999999998</v>
      </c>
      <c r="W38" s="75">
        <v>2.0499999999999998</v>
      </c>
      <c r="X38" s="75">
        <v>17.600000000000001</v>
      </c>
      <c r="Y38" s="75">
        <v>30.675000000000001</v>
      </c>
      <c r="Z38" s="73"/>
      <c r="AA38" s="74">
        <f t="shared" si="37"/>
        <v>14.800000000000002</v>
      </c>
      <c r="AB38" s="70" t="e">
        <f>AVERAGE(C39-#REF!)</f>
        <v>#REF!</v>
      </c>
      <c r="AC38" s="70"/>
      <c r="AD38" s="70"/>
      <c r="AE38" s="70"/>
      <c r="AF38" s="74"/>
      <c r="AG38" s="74"/>
      <c r="AH38" s="74"/>
      <c r="AI38" s="28" t="s">
        <v>6</v>
      </c>
      <c r="AJ38" s="17"/>
      <c r="AK38" s="87" t="e">
        <f>AM38/#REF!</f>
        <v>#REF!</v>
      </c>
      <c r="AL38" s="87" t="e">
        <f>AN38/#REF!</f>
        <v>#REF!</v>
      </c>
      <c r="AM38" s="75">
        <v>30</v>
      </c>
      <c r="AN38" s="75">
        <v>161</v>
      </c>
      <c r="AO38" s="73"/>
      <c r="AP38" s="87" t="e">
        <f>AR38/#REF!</f>
        <v>#REF!</v>
      </c>
      <c r="AQ38" s="87" t="e">
        <f>AS38/#REF!</f>
        <v>#REF!</v>
      </c>
      <c r="AR38" s="75">
        <v>18.8</v>
      </c>
      <c r="AS38" s="75">
        <v>173</v>
      </c>
      <c r="AT38" s="73"/>
      <c r="AU38" s="87" t="e">
        <f>AW38/#REF!</f>
        <v>#REF!</v>
      </c>
      <c r="AV38" s="87" t="e">
        <f>AX38/#REF!</f>
        <v>#REF!</v>
      </c>
      <c r="AW38" s="75">
        <v>10.9</v>
      </c>
      <c r="AX38" s="75">
        <v>146.5</v>
      </c>
      <c r="AY38" s="73"/>
      <c r="AZ38" s="87" t="e">
        <f>BB38/#REF!</f>
        <v>#REF!</v>
      </c>
      <c r="BA38" s="87" t="e">
        <f>BC38/#REF!</f>
        <v>#REF!</v>
      </c>
      <c r="BB38" s="75">
        <v>14.7</v>
      </c>
      <c r="BC38" s="75">
        <v>2.2999999999999998</v>
      </c>
      <c r="BF38" s="107"/>
    </row>
    <row r="39" spans="1:58" ht="15.5" x14ac:dyDescent="0.35">
      <c r="A39" s="28">
        <v>11</v>
      </c>
      <c r="B39" s="17"/>
      <c r="C39" s="75">
        <v>24.2</v>
      </c>
      <c r="D39" s="75">
        <v>100</v>
      </c>
      <c r="E39" s="75">
        <v>3.1</v>
      </c>
      <c r="F39" s="75">
        <v>39.825000000000003</v>
      </c>
      <c r="G39" s="75">
        <v>43.85</v>
      </c>
      <c r="H39" s="73"/>
      <c r="I39" s="75">
        <v>19.5</v>
      </c>
      <c r="J39" s="75">
        <v>88.8</v>
      </c>
      <c r="K39" s="75">
        <v>2.875</v>
      </c>
      <c r="L39" s="75">
        <v>62.6</v>
      </c>
      <c r="M39" s="75">
        <v>63.25</v>
      </c>
      <c r="N39" s="73"/>
      <c r="O39" s="75">
        <v>18.899999999999999</v>
      </c>
      <c r="P39" s="75">
        <v>64.599999999999994</v>
      </c>
      <c r="Q39" s="75">
        <v>3.15</v>
      </c>
      <c r="R39" s="75">
        <v>68.974999999999994</v>
      </c>
      <c r="S39" s="75">
        <v>73.674999999999997</v>
      </c>
      <c r="T39" s="73"/>
      <c r="U39" s="75">
        <v>22.6</v>
      </c>
      <c r="V39" s="75">
        <v>67</v>
      </c>
      <c r="W39" s="75">
        <v>0.57499999999999996</v>
      </c>
      <c r="X39" s="75">
        <v>84.05</v>
      </c>
      <c r="Y39" s="75">
        <v>84.924999999999997</v>
      </c>
      <c r="Z39" s="73"/>
      <c r="AA39" s="74"/>
      <c r="AB39" s="70" t="e">
        <f>(C40-#REF!)</f>
        <v>#REF!</v>
      </c>
      <c r="AC39" s="70"/>
      <c r="AD39" s="70"/>
      <c r="AE39" s="70"/>
      <c r="AF39" s="74"/>
      <c r="AG39" s="74"/>
      <c r="AH39" s="74"/>
      <c r="AI39" s="28" t="s">
        <v>7</v>
      </c>
      <c r="AJ39" s="17"/>
      <c r="AK39" s="87" t="e">
        <f>AM39/#REF!</f>
        <v>#REF!</v>
      </c>
      <c r="AL39" s="87" t="e">
        <f>AN39/#REF!</f>
        <v>#REF!</v>
      </c>
      <c r="AM39" s="75">
        <v>24.2</v>
      </c>
      <c r="AN39" s="75">
        <v>100</v>
      </c>
      <c r="AO39" s="73"/>
      <c r="AP39" s="87" t="e">
        <f>AR39/#REF!</f>
        <v>#REF!</v>
      </c>
      <c r="AQ39" s="87" t="e">
        <f>AS39/#REF!</f>
        <v>#REF!</v>
      </c>
      <c r="AR39" s="75">
        <v>19.5</v>
      </c>
      <c r="AS39" s="75">
        <v>88.8</v>
      </c>
      <c r="AT39" s="73"/>
      <c r="AU39" s="87" t="e">
        <f>AW39/#REF!</f>
        <v>#REF!</v>
      </c>
      <c r="AV39" s="87" t="e">
        <f>AX39/#REF!</f>
        <v>#REF!</v>
      </c>
      <c r="AW39" s="75">
        <v>18.899999999999999</v>
      </c>
      <c r="AX39" s="75">
        <v>64.599999999999994</v>
      </c>
      <c r="AY39" s="73"/>
      <c r="AZ39" s="87" t="e">
        <f>BB39/#REF!</f>
        <v>#REF!</v>
      </c>
      <c r="BA39" s="87" t="e">
        <f>BC39/#REF!</f>
        <v>#REF!</v>
      </c>
      <c r="BB39" s="75">
        <v>22.6</v>
      </c>
      <c r="BC39" s="75">
        <v>67</v>
      </c>
      <c r="BF39" s="107" t="e">
        <f t="shared" si="38"/>
        <v>#REF!</v>
      </c>
    </row>
    <row r="40" spans="1:58" ht="15.5" x14ac:dyDescent="0.35">
      <c r="A40" s="28">
        <v>12</v>
      </c>
      <c r="B40" s="17"/>
      <c r="C40" s="75">
        <v>14.8</v>
      </c>
      <c r="D40" s="75">
        <v>128.6</v>
      </c>
      <c r="E40" s="75">
        <v>2.8</v>
      </c>
      <c r="F40" s="75">
        <v>100.97499999999999</v>
      </c>
      <c r="G40" s="75">
        <v>101.7</v>
      </c>
      <c r="H40" s="73"/>
      <c r="I40" s="75">
        <v>20</v>
      </c>
      <c r="J40" s="75">
        <v>54.5</v>
      </c>
      <c r="K40" s="75">
        <v>1.875</v>
      </c>
      <c r="L40" s="75">
        <v>12.225</v>
      </c>
      <c r="M40" s="75">
        <v>16.925000000000001</v>
      </c>
      <c r="N40" s="73"/>
      <c r="O40" s="75">
        <v>11.8</v>
      </c>
      <c r="P40" s="75">
        <v>53.4</v>
      </c>
      <c r="Q40" s="75">
        <v>0</v>
      </c>
      <c r="R40" s="75">
        <v>7.875</v>
      </c>
      <c r="S40" s="75">
        <v>13.45</v>
      </c>
      <c r="T40" s="73"/>
      <c r="U40" s="75">
        <v>12.7</v>
      </c>
      <c r="V40" s="75">
        <v>52.7</v>
      </c>
      <c r="W40" s="75">
        <v>2.2000000000000002</v>
      </c>
      <c r="X40" s="75">
        <v>14.525</v>
      </c>
      <c r="Y40" s="75">
        <v>21.8</v>
      </c>
      <c r="Z40" s="73"/>
      <c r="AA40" s="74"/>
      <c r="AB40" s="70" t="e">
        <f>AVERAGE(C41-#REF!)</f>
        <v>#REF!</v>
      </c>
      <c r="AC40" s="70"/>
      <c r="AD40" s="70"/>
      <c r="AE40" s="70"/>
      <c r="AF40" s="74"/>
      <c r="AG40" s="74"/>
      <c r="AH40" s="74"/>
      <c r="AI40" s="28" t="s">
        <v>8</v>
      </c>
      <c r="AJ40" s="17"/>
      <c r="AK40" s="87" t="e">
        <f>AM40/#REF!</f>
        <v>#REF!</v>
      </c>
      <c r="AL40" s="87" t="e">
        <f>AN40/#REF!</f>
        <v>#REF!</v>
      </c>
      <c r="AM40" s="75">
        <v>14.8</v>
      </c>
      <c r="AN40" s="75">
        <v>128.6</v>
      </c>
      <c r="AO40" s="73"/>
      <c r="AP40" s="87" t="e">
        <f>AR40/#REF!</f>
        <v>#REF!</v>
      </c>
      <c r="AQ40" s="87" t="e">
        <f>AS40/#REF!</f>
        <v>#REF!</v>
      </c>
      <c r="AR40" s="75">
        <v>20</v>
      </c>
      <c r="AS40" s="75">
        <v>54.5</v>
      </c>
      <c r="AT40" s="73"/>
      <c r="AU40" s="87" t="e">
        <f>AW40/#REF!</f>
        <v>#REF!</v>
      </c>
      <c r="AV40" s="87" t="e">
        <f>AX40/#REF!</f>
        <v>#REF!</v>
      </c>
      <c r="AW40" s="75">
        <v>11.8</v>
      </c>
      <c r="AX40" s="75">
        <v>53.4</v>
      </c>
      <c r="AY40" s="73"/>
      <c r="AZ40" s="87" t="e">
        <f>BB40/#REF!</f>
        <v>#REF!</v>
      </c>
      <c r="BA40" s="87" t="e">
        <f>BC40/#REF!</f>
        <v>#REF!</v>
      </c>
      <c r="BB40" s="75">
        <v>12.7</v>
      </c>
      <c r="BC40" s="75">
        <v>52.7</v>
      </c>
      <c r="BF40" s="107" t="e">
        <f t="shared" si="38"/>
        <v>#REF!</v>
      </c>
    </row>
    <row r="41" spans="1:58" ht="15.5" x14ac:dyDescent="0.35">
      <c r="A41" s="28">
        <v>13</v>
      </c>
      <c r="B41" s="17"/>
      <c r="C41" s="75">
        <v>23.4</v>
      </c>
      <c r="D41" s="75">
        <v>269.2</v>
      </c>
      <c r="E41" s="75">
        <v>2.2749999999999999</v>
      </c>
      <c r="F41" s="75">
        <v>7.875</v>
      </c>
      <c r="G41" s="75">
        <v>38.5</v>
      </c>
      <c r="H41" s="73"/>
      <c r="I41" s="75">
        <v>17</v>
      </c>
      <c r="J41" s="75">
        <v>111.9</v>
      </c>
      <c r="K41" s="75">
        <v>1.75</v>
      </c>
      <c r="L41" s="75">
        <v>26.274999999999999</v>
      </c>
      <c r="M41" s="75">
        <v>37.024999999999999</v>
      </c>
      <c r="N41" s="73"/>
      <c r="O41" s="75">
        <v>13.6</v>
      </c>
      <c r="P41" s="75">
        <v>40.1</v>
      </c>
      <c r="Q41" s="75">
        <v>3.4</v>
      </c>
      <c r="R41" s="75">
        <v>37.325000000000003</v>
      </c>
      <c r="S41" s="75">
        <v>41.5</v>
      </c>
      <c r="T41" s="73"/>
      <c r="U41" s="75">
        <v>9.9</v>
      </c>
      <c r="V41" s="75">
        <v>47.3</v>
      </c>
      <c r="W41" s="75">
        <v>4.4000000000000004</v>
      </c>
      <c r="X41" s="75">
        <v>39.875</v>
      </c>
      <c r="Y41" s="75">
        <v>47.4</v>
      </c>
      <c r="Z41" s="73"/>
      <c r="AA41" s="74">
        <f t="shared" si="37"/>
        <v>13.5</v>
      </c>
      <c r="AB41" s="70" t="e">
        <f>(C42-#REF!)</f>
        <v>#REF!</v>
      </c>
      <c r="AC41" s="70"/>
      <c r="AD41" s="70"/>
      <c r="AE41" s="70"/>
      <c r="AF41" s="74"/>
      <c r="AG41" s="74"/>
      <c r="AH41" s="74"/>
      <c r="AI41" s="28" t="s">
        <v>9</v>
      </c>
      <c r="AJ41" s="17"/>
      <c r="AK41" s="87" t="e">
        <f>AM41/#REF!</f>
        <v>#REF!</v>
      </c>
      <c r="AL41" s="87" t="e">
        <f>AN41/#REF!</f>
        <v>#REF!</v>
      </c>
      <c r="AM41" s="75">
        <v>23.4</v>
      </c>
      <c r="AN41" s="75">
        <v>269.2</v>
      </c>
      <c r="AO41" s="73"/>
      <c r="AP41" s="87" t="e">
        <f>AR41/#REF!</f>
        <v>#REF!</v>
      </c>
      <c r="AQ41" s="87" t="e">
        <f>AS41/#REF!</f>
        <v>#REF!</v>
      </c>
      <c r="AR41" s="75">
        <v>17</v>
      </c>
      <c r="AS41" s="75">
        <v>111.9</v>
      </c>
      <c r="AT41" s="73"/>
      <c r="AU41" s="87" t="e">
        <f>AW41/#REF!</f>
        <v>#REF!</v>
      </c>
      <c r="AV41" s="87" t="e">
        <f>AX41/#REF!</f>
        <v>#REF!</v>
      </c>
      <c r="AW41" s="75">
        <v>13.6</v>
      </c>
      <c r="AX41" s="75">
        <v>40.1</v>
      </c>
      <c r="AY41" s="73"/>
      <c r="AZ41" s="87" t="e">
        <f>BB41/#REF!</f>
        <v>#REF!</v>
      </c>
      <c r="BA41" s="87" t="e">
        <f>BC41/#REF!</f>
        <v>#REF!</v>
      </c>
      <c r="BB41" s="75">
        <v>9.9</v>
      </c>
      <c r="BC41" s="75">
        <v>47.3</v>
      </c>
      <c r="BF41" s="107" t="e">
        <f t="shared" si="38"/>
        <v>#REF!</v>
      </c>
    </row>
    <row r="42" spans="1:58" ht="15.5" x14ac:dyDescent="0.35">
      <c r="A42" s="28">
        <v>14</v>
      </c>
      <c r="B42" s="17"/>
      <c r="C42" s="75">
        <v>26.2</v>
      </c>
      <c r="D42" s="75">
        <v>134.80000000000001</v>
      </c>
      <c r="E42" s="75">
        <v>1.825</v>
      </c>
      <c r="F42" s="75">
        <v>14.75</v>
      </c>
      <c r="G42" s="75">
        <v>31.9</v>
      </c>
      <c r="H42" s="73"/>
      <c r="I42" s="75">
        <v>7.8</v>
      </c>
      <c r="J42" s="75">
        <v>81.599999999999994</v>
      </c>
      <c r="K42" s="75">
        <v>1.4</v>
      </c>
      <c r="L42" s="75">
        <v>11.425000000000001</v>
      </c>
      <c r="M42" s="75">
        <v>31.95</v>
      </c>
      <c r="N42" s="73"/>
      <c r="O42" s="75">
        <v>7</v>
      </c>
      <c r="P42" s="75">
        <v>92.3</v>
      </c>
      <c r="Q42" s="75">
        <v>1.35</v>
      </c>
      <c r="R42" s="75">
        <v>17.125</v>
      </c>
      <c r="S42" s="75">
        <v>23.65</v>
      </c>
      <c r="T42" s="73"/>
      <c r="U42" s="75">
        <v>8.4</v>
      </c>
      <c r="V42" s="75">
        <v>112.3</v>
      </c>
      <c r="W42" s="75">
        <v>1.45</v>
      </c>
      <c r="X42" s="75">
        <v>16.850000000000001</v>
      </c>
      <c r="Y42" s="75">
        <v>29.75</v>
      </c>
      <c r="Z42" s="73"/>
      <c r="AA42" s="74">
        <f t="shared" si="37"/>
        <v>7.7333333333333343</v>
      </c>
      <c r="AB42" s="71"/>
      <c r="AC42" s="71"/>
      <c r="AD42" s="71"/>
      <c r="AE42" s="71"/>
      <c r="AF42" s="74"/>
      <c r="AG42" s="74"/>
      <c r="AH42" s="74"/>
      <c r="AI42" s="28" t="s">
        <v>10</v>
      </c>
      <c r="AJ42" s="17"/>
      <c r="AK42" s="87" t="e">
        <f>AM42/#REF!</f>
        <v>#REF!</v>
      </c>
      <c r="AL42" s="87" t="e">
        <f>AN42/#REF!</f>
        <v>#REF!</v>
      </c>
      <c r="AM42" s="75">
        <v>26.2</v>
      </c>
      <c r="AN42" s="75">
        <v>134.80000000000001</v>
      </c>
      <c r="AO42" s="73"/>
      <c r="AP42" s="87" t="e">
        <f>AR42/#REF!</f>
        <v>#REF!</v>
      </c>
      <c r="AQ42" s="87" t="e">
        <f>AS42/#REF!</f>
        <v>#REF!</v>
      </c>
      <c r="AR42" s="75">
        <v>7.8</v>
      </c>
      <c r="AS42" s="75">
        <v>81.599999999999994</v>
      </c>
      <c r="AT42" s="73"/>
      <c r="AU42" s="87" t="e">
        <f>AW42/#REF!</f>
        <v>#REF!</v>
      </c>
      <c r="AV42" s="87" t="e">
        <f>AX42/#REF!</f>
        <v>#REF!</v>
      </c>
      <c r="AW42" s="75">
        <v>7</v>
      </c>
      <c r="AX42" s="75">
        <v>92.3</v>
      </c>
      <c r="AY42" s="73"/>
      <c r="AZ42" s="87" t="e">
        <f>BB42/#REF!</f>
        <v>#REF!</v>
      </c>
      <c r="BA42" s="87" t="e">
        <f>BC42/#REF!</f>
        <v>#REF!</v>
      </c>
      <c r="BB42" s="75">
        <v>8.4</v>
      </c>
      <c r="BC42" s="75">
        <v>112.3</v>
      </c>
      <c r="BF42" s="107" t="e">
        <f t="shared" si="38"/>
        <v>#REF!</v>
      </c>
    </row>
    <row r="43" spans="1:58" ht="15.5" x14ac:dyDescent="0.35">
      <c r="A43" s="17"/>
      <c r="B43" s="17"/>
      <c r="C43" s="79"/>
      <c r="D43" s="79"/>
      <c r="E43" s="79"/>
      <c r="F43" s="79"/>
      <c r="G43" s="79"/>
      <c r="H43" s="72"/>
      <c r="I43" s="79"/>
      <c r="J43" s="79"/>
      <c r="K43" s="79"/>
      <c r="L43" s="79"/>
      <c r="M43" s="79"/>
      <c r="N43" s="72"/>
      <c r="O43" s="79"/>
      <c r="P43" s="79"/>
      <c r="Q43" s="79"/>
      <c r="R43" s="79"/>
      <c r="S43" s="79"/>
      <c r="T43" s="72"/>
      <c r="U43" s="79"/>
      <c r="V43" s="79"/>
      <c r="W43" s="79"/>
      <c r="X43" s="79"/>
      <c r="Y43" s="79"/>
      <c r="Z43" s="73"/>
      <c r="AA43" s="74"/>
      <c r="AB43" s="80" t="e">
        <f>AVERAGE(AB35:AB41)</f>
        <v>#REF!</v>
      </c>
      <c r="AC43" s="80"/>
      <c r="AD43" s="80"/>
      <c r="AE43" s="80"/>
      <c r="AF43" s="74"/>
      <c r="AG43" s="74"/>
      <c r="AH43" s="74"/>
      <c r="AI43" s="17"/>
      <c r="AJ43" s="17"/>
      <c r="AK43" s="88"/>
      <c r="AL43" s="88"/>
      <c r="AM43" s="79"/>
      <c r="AN43" s="79"/>
      <c r="AO43" s="72"/>
      <c r="AP43" s="88"/>
      <c r="AQ43" s="88"/>
      <c r="AR43" s="79"/>
      <c r="AS43" s="79"/>
      <c r="AT43" s="72"/>
      <c r="AU43" s="88"/>
      <c r="AV43" s="88"/>
      <c r="AW43" s="79"/>
      <c r="AX43" s="79"/>
      <c r="AY43" s="72"/>
      <c r="AZ43" s="88"/>
      <c r="BA43" s="88"/>
      <c r="BB43" s="79"/>
      <c r="BC43" s="79"/>
    </row>
    <row r="44" spans="1:58" ht="15.5" x14ac:dyDescent="0.35">
      <c r="A44" s="22" t="s">
        <v>11</v>
      </c>
      <c r="B44" s="18" t="e">
        <f>AVERAGE(#REF!)</f>
        <v>#REF!</v>
      </c>
      <c r="C44" s="54">
        <f>AVERAGE(C36:C42)</f>
        <v>23.914285714285711</v>
      </c>
      <c r="D44" s="54">
        <f t="shared" ref="D44:G44" si="39">AVERAGE(D36:D42)</f>
        <v>148.92857142857142</v>
      </c>
      <c r="E44" s="54">
        <f t="shared" si="39"/>
        <v>2.7285714285714282</v>
      </c>
      <c r="F44" s="54">
        <f t="shared" si="39"/>
        <v>35.5</v>
      </c>
      <c r="G44" s="54">
        <f t="shared" si="39"/>
        <v>54.31428571428571</v>
      </c>
      <c r="H44" s="72"/>
      <c r="I44" s="54">
        <f>AVERAGE(I36:I42)</f>
        <v>13.928571428571429</v>
      </c>
      <c r="J44" s="54">
        <f t="shared" ref="J44:M44" si="40">AVERAGE(J36:J42)</f>
        <v>90.242857142857147</v>
      </c>
      <c r="K44" s="54">
        <f t="shared" si="40"/>
        <v>1.9464285714285714</v>
      </c>
      <c r="L44" s="54">
        <f t="shared" si="40"/>
        <v>23.796428571428574</v>
      </c>
      <c r="M44" s="54">
        <f t="shared" si="40"/>
        <v>37.807142857142864</v>
      </c>
      <c r="N44" s="72"/>
      <c r="O44" s="54">
        <f>AVERAGE(O36:O42)</f>
        <v>12.957142857142856</v>
      </c>
      <c r="P44" s="54">
        <f t="shared" ref="P44:S44" si="41">AVERAGE(P36:P42)</f>
        <v>68.542857142857144</v>
      </c>
      <c r="Q44" s="54">
        <f t="shared" si="41"/>
        <v>1.7892857142857144</v>
      </c>
      <c r="R44" s="54">
        <f t="shared" si="41"/>
        <v>39.728571428571435</v>
      </c>
      <c r="S44" s="54">
        <f t="shared" si="41"/>
        <v>47.3</v>
      </c>
      <c r="T44" s="72"/>
      <c r="U44" s="54">
        <f>AVERAGE(U36:U42)</f>
        <v>12.642857142857144</v>
      </c>
      <c r="V44" s="54">
        <f t="shared" ref="V44:Y44" si="42">AVERAGE(V36:V42)</f>
        <v>48.585714285714289</v>
      </c>
      <c r="W44" s="54">
        <f t="shared" si="42"/>
        <v>1.967857142857143</v>
      </c>
      <c r="X44" s="54">
        <f t="shared" si="42"/>
        <v>31.550000000000004</v>
      </c>
      <c r="Y44" s="54">
        <f t="shared" si="42"/>
        <v>42.846428571428575</v>
      </c>
      <c r="Z44" s="73"/>
      <c r="AA44" s="74"/>
      <c r="AB44" s="80" t="e">
        <f>STDEV(AB35:AB41)</f>
        <v>#REF!</v>
      </c>
      <c r="AC44" s="80"/>
      <c r="AD44" s="80"/>
      <c r="AE44" s="80"/>
      <c r="AF44" s="74"/>
      <c r="AG44" s="74"/>
      <c r="AH44" s="74"/>
      <c r="AI44" s="22" t="s">
        <v>11</v>
      </c>
      <c r="AJ44" s="18" t="e">
        <f>AVERAGE(#REF!)</f>
        <v>#REF!</v>
      </c>
      <c r="AK44" s="24"/>
      <c r="AL44" s="24"/>
      <c r="AM44" s="54">
        <f>AVERAGE(AM36:AM42)</f>
        <v>23.914285714285711</v>
      </c>
      <c r="AN44" s="54">
        <f t="shared" ref="AN44" si="43">AVERAGE(AN36:AN42)</f>
        <v>148.92857142857142</v>
      </c>
      <c r="AO44" s="72"/>
      <c r="AP44" s="24"/>
      <c r="AQ44" s="24"/>
      <c r="AR44" s="54">
        <f>AVERAGE(AR36:AR42)</f>
        <v>13.928571428571429</v>
      </c>
      <c r="AS44" s="54">
        <f t="shared" ref="AS44" si="44">AVERAGE(AS36:AS42)</f>
        <v>90.242857142857147</v>
      </c>
      <c r="AT44" s="72"/>
      <c r="AU44" s="24"/>
      <c r="AV44" s="24"/>
      <c r="AW44" s="54">
        <f>AVERAGE(AW36:AW42)</f>
        <v>12.957142857142856</v>
      </c>
      <c r="AX44" s="54">
        <f t="shared" ref="AX44" si="45">AVERAGE(AX36:AX42)</f>
        <v>68.542857142857144</v>
      </c>
      <c r="AY44" s="72"/>
      <c r="AZ44" s="24"/>
      <c r="BA44" s="24"/>
      <c r="BB44" s="54">
        <f>AVERAGE(BB36:BB42)</f>
        <v>12.642857142857144</v>
      </c>
      <c r="BC44" s="54">
        <f t="shared" ref="BC44" si="46">AVERAGE(BC36:BC42)</f>
        <v>48.585714285714289</v>
      </c>
    </row>
    <row r="45" spans="1:58" ht="15.5" x14ac:dyDescent="0.35">
      <c r="A45" s="23" t="s">
        <v>12</v>
      </c>
      <c r="B45" s="18" t="e">
        <f>STDEV(#REF!)</f>
        <v>#REF!</v>
      </c>
      <c r="C45" s="54">
        <f>STDEV(C36:C42)</f>
        <v>8.3081142207339713</v>
      </c>
      <c r="D45" s="54">
        <f t="shared" ref="D45:G45" si="47">STDEV(D36:D42)</f>
        <v>62.015931132941255</v>
      </c>
      <c r="E45" s="54">
        <f t="shared" si="47"/>
        <v>0.94200899803608629</v>
      </c>
      <c r="F45" s="54">
        <f t="shared" si="47"/>
        <v>31.428642721780609</v>
      </c>
      <c r="G45" s="54">
        <f t="shared" si="47"/>
        <v>24.596162713685565</v>
      </c>
      <c r="H45" s="72"/>
      <c r="I45" s="54">
        <f>STDEV(I36:I42)</f>
        <v>6.2872130247867091</v>
      </c>
      <c r="J45" s="54">
        <f t="shared" ref="J45:M45" si="48">STDEV(J36:J42)</f>
        <v>41.724287776739693</v>
      </c>
      <c r="K45" s="54">
        <f t="shared" si="48"/>
        <v>0.50917182991692789</v>
      </c>
      <c r="L45" s="54">
        <f t="shared" si="48"/>
        <v>17.988575243351381</v>
      </c>
      <c r="M45" s="54">
        <f t="shared" si="48"/>
        <v>15.276048206572389</v>
      </c>
      <c r="N45" s="72"/>
      <c r="O45" s="54">
        <f>STDEV(O36:O42)</f>
        <v>6.5667996119005494</v>
      </c>
      <c r="P45" s="54">
        <f t="shared" ref="P45:S45" si="49">STDEV(P36:P42)</f>
        <v>39.654880201679148</v>
      </c>
      <c r="Q45" s="54">
        <f t="shared" si="49"/>
        <v>1.1579307282512934</v>
      </c>
      <c r="R45" s="54">
        <f t="shared" si="49"/>
        <v>29.930159777149768</v>
      </c>
      <c r="S45" s="54">
        <f t="shared" si="49"/>
        <v>28.924103270455937</v>
      </c>
      <c r="T45" s="72"/>
      <c r="U45" s="54">
        <f>STDEV(U36:U42)</f>
        <v>5.2433631519147195</v>
      </c>
      <c r="V45" s="54">
        <f t="shared" ref="V45:Y45" si="50">STDEV(V36:V42)</f>
        <v>34.905607408716257</v>
      </c>
      <c r="W45" s="54">
        <f t="shared" si="50"/>
        <v>1.2050859483278122</v>
      </c>
      <c r="X45" s="54">
        <f t="shared" si="50"/>
        <v>24.689374401416757</v>
      </c>
      <c r="Y45" s="54">
        <f t="shared" si="50"/>
        <v>21.328059709040129</v>
      </c>
      <c r="Z45" s="73"/>
      <c r="AA45" s="112">
        <f>AVERAGE(AA36:AA42)</f>
        <v>11.413333333333334</v>
      </c>
      <c r="AB45" s="71"/>
      <c r="AC45" s="71"/>
      <c r="AD45" s="71"/>
      <c r="AE45" s="71"/>
      <c r="AF45" s="74"/>
      <c r="AG45" s="74"/>
      <c r="AH45" s="74"/>
      <c r="AI45" s="23" t="s">
        <v>12</v>
      </c>
      <c r="AJ45" s="18" t="e">
        <f>STDEV(#REF!)</f>
        <v>#REF!</v>
      </c>
      <c r="AK45" s="24"/>
      <c r="AL45" s="24"/>
      <c r="AM45" s="54">
        <f>STDEV(AM36:AM42)</f>
        <v>8.3081142207339713</v>
      </c>
      <c r="AN45" s="54">
        <f t="shared" ref="AN45" si="51">STDEV(AN36:AN42)</f>
        <v>62.015931132941255</v>
      </c>
      <c r="AO45" s="72"/>
      <c r="AP45" s="24"/>
      <c r="AQ45" s="24"/>
      <c r="AR45" s="54">
        <f>STDEV(AR36:AR42)</f>
        <v>6.2872130247867091</v>
      </c>
      <c r="AS45" s="54">
        <f t="shared" ref="AS45" si="52">STDEV(AS36:AS42)</f>
        <v>41.724287776739693</v>
      </c>
      <c r="AT45" s="72"/>
      <c r="AU45" s="24"/>
      <c r="AV45" s="24"/>
      <c r="AW45" s="54">
        <f>STDEV(AW36:AW42)</f>
        <v>6.5667996119005494</v>
      </c>
      <c r="AX45" s="54">
        <f t="shared" ref="AX45" si="53">STDEV(AX36:AX42)</f>
        <v>39.654880201679148</v>
      </c>
      <c r="AY45" s="72"/>
      <c r="AZ45" s="24"/>
      <c r="BA45" s="24"/>
      <c r="BB45" s="54">
        <f>STDEV(BB36:BB42)</f>
        <v>5.2433631519147195</v>
      </c>
      <c r="BC45" s="54">
        <f t="shared" ref="BC45" si="54">STDEV(BC36:BC42)</f>
        <v>34.905607408716257</v>
      </c>
    </row>
    <row r="46" spans="1:58" ht="15.5" x14ac:dyDescent="0.35">
      <c r="A46" s="17"/>
      <c r="B46" s="17"/>
      <c r="C46" s="71"/>
      <c r="D46" s="71"/>
      <c r="E46" s="71"/>
      <c r="F46" s="71"/>
      <c r="G46" s="71"/>
      <c r="H46" s="72"/>
      <c r="I46" s="71"/>
      <c r="J46" s="71"/>
      <c r="K46" s="71"/>
      <c r="L46" s="71"/>
      <c r="M46" s="71"/>
      <c r="N46" s="72"/>
      <c r="O46" s="71"/>
      <c r="P46" s="71"/>
      <c r="Q46" s="71"/>
      <c r="R46" s="71"/>
      <c r="S46" s="71"/>
      <c r="T46" s="72"/>
      <c r="U46" s="71"/>
      <c r="V46" s="71"/>
      <c r="W46" s="71"/>
      <c r="X46" s="71"/>
      <c r="Y46" s="71"/>
      <c r="Z46" s="73"/>
      <c r="AA46" s="74">
        <f>STDEV(AA36:AA42)</f>
        <v>4.471552054687252</v>
      </c>
      <c r="AB46" s="125" t="s">
        <v>22</v>
      </c>
      <c r="AC46" s="125"/>
      <c r="AD46" s="125"/>
      <c r="AE46" s="125"/>
      <c r="AF46" s="74"/>
      <c r="AG46" s="74"/>
      <c r="AH46" s="74"/>
      <c r="AI46" s="17"/>
      <c r="AJ46" s="17"/>
      <c r="AK46" s="86"/>
      <c r="AL46" s="86"/>
      <c r="AM46" s="71"/>
      <c r="AN46" s="71"/>
      <c r="AO46" s="72"/>
      <c r="AP46" s="86"/>
      <c r="AQ46" s="86"/>
      <c r="AR46" s="71"/>
      <c r="AS46" s="71"/>
      <c r="AT46" s="72"/>
      <c r="AU46" s="86"/>
      <c r="AV46" s="86"/>
      <c r="AW46" s="71"/>
      <c r="AX46" s="71"/>
      <c r="AY46" s="72"/>
      <c r="AZ46" s="86"/>
      <c r="BA46" s="86"/>
      <c r="BB46" s="71"/>
      <c r="BC46" s="71"/>
    </row>
    <row r="47" spans="1:58" ht="15.5" x14ac:dyDescent="0.35">
      <c r="A47" s="19" t="s">
        <v>13</v>
      </c>
      <c r="B47" s="17"/>
      <c r="C47" s="125" t="s">
        <v>64</v>
      </c>
      <c r="D47" s="125"/>
      <c r="E47" s="125"/>
      <c r="F47" s="125"/>
      <c r="G47" s="75"/>
      <c r="H47" s="72"/>
      <c r="I47" s="125" t="s">
        <v>64</v>
      </c>
      <c r="J47" s="125"/>
      <c r="K47" s="125"/>
      <c r="L47" s="125"/>
      <c r="M47" s="75"/>
      <c r="N47" s="72"/>
      <c r="O47" s="125" t="s">
        <v>64</v>
      </c>
      <c r="P47" s="125"/>
      <c r="Q47" s="125"/>
      <c r="R47" s="125"/>
      <c r="S47" s="75"/>
      <c r="T47" s="72"/>
      <c r="U47" s="125" t="s">
        <v>64</v>
      </c>
      <c r="V47" s="125"/>
      <c r="W47" s="125"/>
      <c r="X47" s="125"/>
      <c r="Y47" s="75"/>
      <c r="Z47" s="73"/>
      <c r="AA47" s="74"/>
      <c r="AB47" s="123" t="s">
        <v>103</v>
      </c>
      <c r="AC47" s="124"/>
      <c r="AD47" s="124"/>
      <c r="AE47" s="124"/>
      <c r="AF47" s="74"/>
      <c r="AG47" s="74"/>
      <c r="AH47" s="74"/>
      <c r="AI47" s="19" t="s">
        <v>13</v>
      </c>
      <c r="AJ47" s="17"/>
      <c r="AK47" s="86"/>
      <c r="AL47" s="86"/>
      <c r="AM47" s="125" t="s">
        <v>64</v>
      </c>
      <c r="AN47" s="125"/>
      <c r="AO47" s="72"/>
      <c r="AP47" s="86"/>
      <c r="AQ47" s="86"/>
      <c r="AR47" s="125" t="s">
        <v>64</v>
      </c>
      <c r="AS47" s="125"/>
      <c r="AT47" s="72"/>
      <c r="AU47" s="86"/>
      <c r="AV47" s="86"/>
      <c r="AW47" s="125" t="s">
        <v>64</v>
      </c>
      <c r="AX47" s="125"/>
      <c r="AY47" s="72"/>
      <c r="AZ47" s="86"/>
      <c r="BA47" s="86"/>
      <c r="BB47" s="125" t="s">
        <v>64</v>
      </c>
      <c r="BC47" s="125"/>
    </row>
    <row r="48" spans="1:58" ht="15.5" x14ac:dyDescent="0.35">
      <c r="A48" s="20"/>
      <c r="B48" s="17"/>
      <c r="C48" s="125" t="s">
        <v>15</v>
      </c>
      <c r="D48" s="125"/>
      <c r="E48" s="125"/>
      <c r="F48" s="125"/>
      <c r="G48" s="75"/>
      <c r="H48" s="72"/>
      <c r="I48" s="125" t="s">
        <v>16</v>
      </c>
      <c r="J48" s="125"/>
      <c r="K48" s="125"/>
      <c r="L48" s="125"/>
      <c r="M48" s="75"/>
      <c r="N48" s="72"/>
      <c r="O48" s="125" t="s">
        <v>17</v>
      </c>
      <c r="P48" s="125"/>
      <c r="Q48" s="125"/>
      <c r="R48" s="125"/>
      <c r="S48" s="75"/>
      <c r="T48" s="72"/>
      <c r="U48" s="125" t="s">
        <v>18</v>
      </c>
      <c r="V48" s="125"/>
      <c r="W48" s="125"/>
      <c r="X48" s="125"/>
      <c r="Y48" s="75"/>
      <c r="Z48" s="73"/>
      <c r="AA48" s="74"/>
      <c r="AB48" s="76" t="s">
        <v>60</v>
      </c>
      <c r="AC48" s="76"/>
      <c r="AD48" s="76"/>
      <c r="AE48" s="76"/>
      <c r="AF48" s="74"/>
      <c r="AG48" s="74"/>
      <c r="AH48" s="74"/>
      <c r="AI48" s="20"/>
      <c r="AJ48" s="17"/>
      <c r="AK48" s="86"/>
      <c r="AL48" s="86"/>
      <c r="AM48" s="125" t="s">
        <v>15</v>
      </c>
      <c r="AN48" s="125"/>
      <c r="AO48" s="72"/>
      <c r="AP48" s="86"/>
      <c r="AQ48" s="86"/>
      <c r="AR48" s="125" t="s">
        <v>16</v>
      </c>
      <c r="AS48" s="125"/>
      <c r="AT48" s="72"/>
      <c r="AU48" s="86"/>
      <c r="AV48" s="86"/>
      <c r="AW48" s="125" t="s">
        <v>17</v>
      </c>
      <c r="AX48" s="125"/>
      <c r="AY48" s="72"/>
      <c r="AZ48" s="86"/>
      <c r="BA48" s="86"/>
      <c r="BB48" s="125" t="s">
        <v>18</v>
      </c>
      <c r="BC48" s="125"/>
    </row>
    <row r="49" spans="1:59" ht="15.5" x14ac:dyDescent="0.35">
      <c r="A49" s="17"/>
      <c r="B49" s="17"/>
      <c r="C49" s="77" t="s">
        <v>96</v>
      </c>
      <c r="D49" s="77" t="s">
        <v>97</v>
      </c>
      <c r="E49" s="78" t="s">
        <v>98</v>
      </c>
      <c r="F49" s="75" t="s">
        <v>99</v>
      </c>
      <c r="G49" s="78" t="s">
        <v>100</v>
      </c>
      <c r="H49" s="72"/>
      <c r="I49" s="77" t="s">
        <v>96</v>
      </c>
      <c r="J49" s="77" t="s">
        <v>97</v>
      </c>
      <c r="K49" s="78" t="s">
        <v>98</v>
      </c>
      <c r="L49" s="75" t="s">
        <v>99</v>
      </c>
      <c r="M49" s="78" t="s">
        <v>100</v>
      </c>
      <c r="N49" s="72"/>
      <c r="O49" s="77" t="s">
        <v>96</v>
      </c>
      <c r="P49" s="77" t="s">
        <v>97</v>
      </c>
      <c r="Q49" s="78" t="s">
        <v>98</v>
      </c>
      <c r="R49" s="75" t="s">
        <v>99</v>
      </c>
      <c r="S49" s="78" t="s">
        <v>100</v>
      </c>
      <c r="T49" s="72"/>
      <c r="U49" s="77" t="s">
        <v>96</v>
      </c>
      <c r="V49" s="77" t="s">
        <v>97</v>
      </c>
      <c r="W49" s="78" t="s">
        <v>98</v>
      </c>
      <c r="X49" s="75" t="s">
        <v>99</v>
      </c>
      <c r="Y49" s="78" t="s">
        <v>100</v>
      </c>
      <c r="Z49" s="73"/>
      <c r="AA49" s="74"/>
      <c r="AB49" s="71"/>
      <c r="AC49" s="71"/>
      <c r="AD49" s="71"/>
      <c r="AE49" s="71"/>
      <c r="AF49" s="74"/>
      <c r="AG49" s="74"/>
      <c r="AH49" s="74"/>
      <c r="AI49" s="17"/>
      <c r="AJ49" s="17"/>
      <c r="AK49" s="85" t="s">
        <v>101</v>
      </c>
      <c r="AL49" s="85" t="s">
        <v>102</v>
      </c>
      <c r="AM49" s="77" t="s">
        <v>96</v>
      </c>
      <c r="AN49" s="77" t="s">
        <v>97</v>
      </c>
      <c r="AO49" s="72"/>
      <c r="AP49" s="85" t="s">
        <v>101</v>
      </c>
      <c r="AQ49" s="85" t="s">
        <v>102</v>
      </c>
      <c r="AR49" s="77" t="s">
        <v>96</v>
      </c>
      <c r="AS49" s="77" t="s">
        <v>97</v>
      </c>
      <c r="AT49" s="72"/>
      <c r="AU49" s="85" t="s">
        <v>101</v>
      </c>
      <c r="AV49" s="85" t="s">
        <v>102</v>
      </c>
      <c r="AW49" s="77" t="s">
        <v>96</v>
      </c>
      <c r="AX49" s="77" t="s">
        <v>97</v>
      </c>
      <c r="AY49" s="72"/>
      <c r="AZ49" s="85" t="s">
        <v>101</v>
      </c>
      <c r="BA49" s="85" t="s">
        <v>102</v>
      </c>
      <c r="BB49" s="77" t="s">
        <v>96</v>
      </c>
      <c r="BC49" s="77" t="s">
        <v>97</v>
      </c>
    </row>
    <row r="50" spans="1:59" ht="15.5" x14ac:dyDescent="0.35">
      <c r="A50" s="17"/>
      <c r="B50" s="17"/>
      <c r="C50" s="71"/>
      <c r="D50" s="71"/>
      <c r="E50" s="71"/>
      <c r="F50" s="71"/>
      <c r="G50" s="71"/>
      <c r="H50" s="72"/>
      <c r="I50" s="71"/>
      <c r="J50" s="71"/>
      <c r="K50" s="71"/>
      <c r="L50" s="71"/>
      <c r="M50" s="71"/>
      <c r="N50" s="72"/>
      <c r="O50" s="71"/>
      <c r="P50" s="71"/>
      <c r="Q50" s="71"/>
      <c r="R50" s="71"/>
      <c r="S50" s="71"/>
      <c r="T50" s="72"/>
      <c r="U50" s="71"/>
      <c r="V50" s="71"/>
      <c r="W50" s="71"/>
      <c r="X50" s="71"/>
      <c r="Y50" s="71"/>
      <c r="Z50" s="73"/>
      <c r="AA50" s="74"/>
      <c r="AB50" s="70"/>
      <c r="AC50" s="70"/>
      <c r="AD50" s="70"/>
      <c r="AE50" s="70"/>
      <c r="AF50" s="74"/>
      <c r="AG50" s="74"/>
      <c r="AH50" s="74"/>
      <c r="AI50" s="17"/>
      <c r="AJ50" s="17"/>
      <c r="AK50" s="88"/>
      <c r="AL50" s="88"/>
      <c r="AM50" s="71"/>
      <c r="AN50" s="71"/>
      <c r="AO50" s="72"/>
      <c r="AP50" s="88"/>
      <c r="AQ50" s="88"/>
      <c r="AR50" s="71"/>
      <c r="AS50" s="71"/>
      <c r="AT50" s="72"/>
      <c r="AU50" s="88"/>
      <c r="AV50" s="88"/>
      <c r="AW50" s="71"/>
      <c r="AX50" s="71"/>
      <c r="AY50" s="72"/>
      <c r="AZ50" s="88"/>
      <c r="BA50" s="88"/>
      <c r="BB50" s="71"/>
      <c r="BC50" s="71"/>
    </row>
    <row r="51" spans="1:59" ht="15.5" x14ac:dyDescent="0.35">
      <c r="A51" s="28">
        <v>7</v>
      </c>
      <c r="B51" s="17"/>
      <c r="C51" s="75">
        <v>23.5</v>
      </c>
      <c r="D51" s="75">
        <v>177.7</v>
      </c>
      <c r="E51" s="75">
        <v>2.1749999999999998</v>
      </c>
      <c r="F51" s="75">
        <v>50.325000000000003</v>
      </c>
      <c r="G51" s="75">
        <v>114.875</v>
      </c>
      <c r="H51" s="72"/>
      <c r="I51" s="75">
        <v>12.9</v>
      </c>
      <c r="J51" s="75">
        <v>121.7</v>
      </c>
      <c r="K51" s="75">
        <v>1.6</v>
      </c>
      <c r="L51" s="75">
        <v>33.125</v>
      </c>
      <c r="M51" s="75">
        <v>55.075000000000003</v>
      </c>
      <c r="N51" s="72"/>
      <c r="O51" s="75">
        <v>12.5</v>
      </c>
      <c r="P51" s="75">
        <v>89.3</v>
      </c>
      <c r="Q51" s="75">
        <v>1.575</v>
      </c>
      <c r="R51" s="75">
        <v>15.25</v>
      </c>
      <c r="S51" s="75">
        <v>47.6</v>
      </c>
      <c r="T51" s="72"/>
      <c r="U51" s="75">
        <v>12.7</v>
      </c>
      <c r="V51" s="75">
        <v>96.1</v>
      </c>
      <c r="W51" s="75">
        <v>1.4</v>
      </c>
      <c r="X51" s="75">
        <v>32.975000000000001</v>
      </c>
      <c r="Y51" s="75">
        <v>44.5</v>
      </c>
      <c r="Z51" s="73"/>
      <c r="AA51" s="74">
        <f>AVERAGE(I51,O51,U51)</f>
        <v>12.699999999999998</v>
      </c>
      <c r="AB51" s="70" t="e">
        <f>(C52-#REF!)</f>
        <v>#REF!</v>
      </c>
      <c r="AC51" s="70"/>
      <c r="AD51" s="70"/>
      <c r="AE51" s="70"/>
      <c r="AF51" s="74"/>
      <c r="AG51" s="74"/>
      <c r="AH51" s="74"/>
      <c r="AI51" s="28" t="s">
        <v>4</v>
      </c>
      <c r="AJ51" s="17"/>
      <c r="AK51" s="87" t="e">
        <f>AM51/#REF!</f>
        <v>#REF!</v>
      </c>
      <c r="AL51" s="87" t="e">
        <f>AN51/#REF!</f>
        <v>#REF!</v>
      </c>
      <c r="AM51" s="75">
        <v>23.5</v>
      </c>
      <c r="AN51" s="75">
        <v>177.7</v>
      </c>
      <c r="AO51" s="72"/>
      <c r="AP51" s="87" t="e">
        <f>AR51/#REF!</f>
        <v>#REF!</v>
      </c>
      <c r="AQ51" s="87" t="e">
        <f>AS51/#REF!</f>
        <v>#REF!</v>
      </c>
      <c r="AR51" s="75">
        <v>12.9</v>
      </c>
      <c r="AS51" s="75">
        <v>121.7</v>
      </c>
      <c r="AT51" s="72"/>
      <c r="AU51" s="87" t="e">
        <f>AW51/#REF!</f>
        <v>#REF!</v>
      </c>
      <c r="AV51" s="87" t="e">
        <f>AX51/#REF!</f>
        <v>#REF!</v>
      </c>
      <c r="AW51" s="75">
        <v>12.5</v>
      </c>
      <c r="AX51" s="75">
        <v>89.3</v>
      </c>
      <c r="AY51" s="72"/>
      <c r="AZ51" s="87" t="e">
        <f>BB51/#REF!</f>
        <v>#REF!</v>
      </c>
      <c r="BA51" s="87" t="e">
        <f>BC51/#REF!</f>
        <v>#REF!</v>
      </c>
      <c r="BB51" s="75">
        <v>12.7</v>
      </c>
      <c r="BC51" s="75">
        <v>96.1</v>
      </c>
      <c r="BF51" s="107" t="e">
        <f>AVERAGE(AP51,AU51,AZ51)</f>
        <v>#REF!</v>
      </c>
    </row>
    <row r="52" spans="1:59" ht="15.5" x14ac:dyDescent="0.35">
      <c r="A52" s="28">
        <v>8</v>
      </c>
      <c r="B52" s="17"/>
      <c r="C52" s="75">
        <v>27.3</v>
      </c>
      <c r="D52" s="75">
        <v>151.6</v>
      </c>
      <c r="E52" s="75">
        <v>2.15</v>
      </c>
      <c r="F52" s="75">
        <v>28.074999999999999</v>
      </c>
      <c r="G52" s="75">
        <v>57.674999999999997</v>
      </c>
      <c r="H52" s="72"/>
      <c r="I52" s="75">
        <v>14.4</v>
      </c>
      <c r="J52" s="75">
        <v>67.099999999999994</v>
      </c>
      <c r="K52" s="75">
        <v>2.1</v>
      </c>
      <c r="L52" s="75">
        <v>31.625</v>
      </c>
      <c r="M52" s="75">
        <v>50.375</v>
      </c>
      <c r="N52" s="72"/>
      <c r="O52" s="75">
        <v>13.9</v>
      </c>
      <c r="P52" s="75">
        <v>89</v>
      </c>
      <c r="Q52" s="75">
        <v>1.7749999999999999</v>
      </c>
      <c r="R52" s="75">
        <v>14.625</v>
      </c>
      <c r="S52" s="75">
        <v>36.375</v>
      </c>
      <c r="T52" s="72"/>
      <c r="U52" s="75">
        <v>14.8</v>
      </c>
      <c r="V52" s="75">
        <v>85.1</v>
      </c>
      <c r="W52" s="75">
        <v>1.05</v>
      </c>
      <c r="X52" s="75">
        <v>18.649999999999999</v>
      </c>
      <c r="Y52" s="75">
        <v>39.6</v>
      </c>
      <c r="Z52" s="73"/>
      <c r="AA52" s="74">
        <f t="shared" ref="AA52:AA57" si="55">AVERAGE(I52,O52,U52)</f>
        <v>14.366666666666667</v>
      </c>
      <c r="AB52" s="70" t="e">
        <f>(C53-#REF!)</f>
        <v>#REF!</v>
      </c>
      <c r="AC52" s="70"/>
      <c r="AD52" s="70"/>
      <c r="AE52" s="70"/>
      <c r="AF52" s="74"/>
      <c r="AG52" s="74"/>
      <c r="AH52" s="74"/>
      <c r="AI52" s="28" t="s">
        <v>5</v>
      </c>
      <c r="AJ52" s="17"/>
      <c r="AK52" s="87" t="e">
        <f>AM52/#REF!</f>
        <v>#REF!</v>
      </c>
      <c r="AL52" s="87" t="e">
        <f>AN52/#REF!</f>
        <v>#REF!</v>
      </c>
      <c r="AM52" s="75">
        <v>27.3</v>
      </c>
      <c r="AN52" s="75">
        <v>151.6</v>
      </c>
      <c r="AO52" s="72"/>
      <c r="AP52" s="87" t="e">
        <f>AR52/#REF!</f>
        <v>#REF!</v>
      </c>
      <c r="AQ52" s="87" t="e">
        <f>AS52/#REF!</f>
        <v>#REF!</v>
      </c>
      <c r="AR52" s="75">
        <v>14.4</v>
      </c>
      <c r="AS52" s="75">
        <v>67.099999999999994</v>
      </c>
      <c r="AT52" s="72"/>
      <c r="AU52" s="87" t="e">
        <f>AW52/#REF!</f>
        <v>#REF!</v>
      </c>
      <c r="AV52" s="87" t="e">
        <f>AX52/#REF!</f>
        <v>#REF!</v>
      </c>
      <c r="AW52" s="75">
        <v>13.9</v>
      </c>
      <c r="AX52" s="75">
        <v>89</v>
      </c>
      <c r="AY52" s="72"/>
      <c r="AZ52" s="87" t="e">
        <f>BB52/#REF!</f>
        <v>#REF!</v>
      </c>
      <c r="BA52" s="87" t="e">
        <f>BC52/#REF!</f>
        <v>#REF!</v>
      </c>
      <c r="BB52" s="75">
        <v>14.8</v>
      </c>
      <c r="BC52" s="75">
        <v>85.1</v>
      </c>
      <c r="BF52" s="107" t="e">
        <f t="shared" ref="BF52:BF57" si="56">AVERAGE(AP52,AU52,AZ52)</f>
        <v>#REF!</v>
      </c>
    </row>
    <row r="53" spans="1:59" ht="15.5" x14ac:dyDescent="0.35">
      <c r="A53" s="28">
        <v>9</v>
      </c>
      <c r="B53" s="17"/>
      <c r="C53" s="75">
        <v>29</v>
      </c>
      <c r="D53" s="75">
        <v>151.6</v>
      </c>
      <c r="E53" s="75">
        <v>2.5</v>
      </c>
      <c r="F53" s="75">
        <v>13.9</v>
      </c>
      <c r="G53" s="75">
        <v>33.225000000000001</v>
      </c>
      <c r="H53" s="72"/>
      <c r="I53" s="75">
        <v>18.399999999999999</v>
      </c>
      <c r="J53" s="75">
        <v>117.4</v>
      </c>
      <c r="K53" s="75">
        <v>0.47499999999999998</v>
      </c>
      <c r="L53" s="75">
        <v>13.6</v>
      </c>
      <c r="M53" s="75">
        <v>26.675000000000001</v>
      </c>
      <c r="N53" s="72"/>
      <c r="O53" s="75">
        <v>14.6</v>
      </c>
      <c r="P53" s="75">
        <v>86.3</v>
      </c>
      <c r="Q53" s="75">
        <v>2.8</v>
      </c>
      <c r="R53" s="75">
        <v>15.074999999999999</v>
      </c>
      <c r="S53" s="75">
        <v>31.425000000000001</v>
      </c>
      <c r="T53" s="72"/>
      <c r="U53" s="75">
        <v>15.4</v>
      </c>
      <c r="V53" s="75">
        <v>90.4</v>
      </c>
      <c r="W53" s="75">
        <v>2.7</v>
      </c>
      <c r="X53" s="75">
        <v>15.55</v>
      </c>
      <c r="Y53" s="75">
        <v>33.424999999999997</v>
      </c>
      <c r="Z53" s="73"/>
      <c r="AA53" s="74">
        <f t="shared" si="55"/>
        <v>16.133333333333333</v>
      </c>
      <c r="AB53" s="70" t="e">
        <f>(C54-#REF!)</f>
        <v>#REF!</v>
      </c>
      <c r="AC53" s="70"/>
      <c r="AD53" s="70"/>
      <c r="AE53" s="70"/>
      <c r="AF53" s="74"/>
      <c r="AG53" s="74"/>
      <c r="AH53" s="74"/>
      <c r="AI53" s="28" t="s">
        <v>6</v>
      </c>
      <c r="AJ53" s="17"/>
      <c r="AK53" s="87" t="e">
        <f>AM53/#REF!</f>
        <v>#REF!</v>
      </c>
      <c r="AL53" s="87" t="e">
        <f>AN53/#REF!</f>
        <v>#REF!</v>
      </c>
      <c r="AM53" s="75">
        <v>29</v>
      </c>
      <c r="AN53" s="75">
        <v>151.6</v>
      </c>
      <c r="AO53" s="72"/>
      <c r="AP53" s="87" t="e">
        <f>AR53/#REF!</f>
        <v>#REF!</v>
      </c>
      <c r="AQ53" s="87" t="e">
        <f>AS53/#REF!</f>
        <v>#REF!</v>
      </c>
      <c r="AR53" s="75">
        <v>18.399999999999999</v>
      </c>
      <c r="AS53" s="75">
        <v>117.4</v>
      </c>
      <c r="AT53" s="72"/>
      <c r="AU53" s="87" t="e">
        <f>AW53/#REF!</f>
        <v>#REF!</v>
      </c>
      <c r="AV53" s="87" t="e">
        <f>AX53/#REF!</f>
        <v>#REF!</v>
      </c>
      <c r="AW53" s="75">
        <v>14.6</v>
      </c>
      <c r="AX53" s="75">
        <v>86.3</v>
      </c>
      <c r="AY53" s="72"/>
      <c r="AZ53" s="87" t="e">
        <f>BB53/#REF!</f>
        <v>#REF!</v>
      </c>
      <c r="BA53" s="87" t="e">
        <f>BC53/#REF!</f>
        <v>#REF!</v>
      </c>
      <c r="BB53" s="75">
        <v>15.4</v>
      </c>
      <c r="BC53" s="75">
        <v>90.4</v>
      </c>
      <c r="BF53" s="107"/>
    </row>
    <row r="54" spans="1:59" ht="15.5" x14ac:dyDescent="0.35">
      <c r="A54" s="28">
        <v>11</v>
      </c>
      <c r="B54" s="17"/>
      <c r="C54" s="75">
        <v>36.6</v>
      </c>
      <c r="D54" s="75">
        <v>232.2</v>
      </c>
      <c r="E54" s="75">
        <v>2.875</v>
      </c>
      <c r="F54" s="75">
        <v>47.674999999999997</v>
      </c>
      <c r="G54" s="75">
        <v>71.825000000000003</v>
      </c>
      <c r="H54" s="72"/>
      <c r="I54" s="75">
        <v>19.7</v>
      </c>
      <c r="J54" s="75">
        <v>109.8</v>
      </c>
      <c r="K54" s="75">
        <v>0.8</v>
      </c>
      <c r="L54" s="75">
        <v>15.824999999999999</v>
      </c>
      <c r="M54" s="75">
        <v>29.95</v>
      </c>
      <c r="N54" s="72"/>
      <c r="O54" s="75">
        <v>15.5</v>
      </c>
      <c r="P54" s="75">
        <v>47.7</v>
      </c>
      <c r="Q54" s="75">
        <v>2.6749999999999998</v>
      </c>
      <c r="R54" s="75">
        <v>13.225</v>
      </c>
      <c r="S54" s="75">
        <v>21.475000000000001</v>
      </c>
      <c r="T54" s="72"/>
      <c r="U54" s="75">
        <v>9.8000000000000007</v>
      </c>
      <c r="V54" s="75">
        <v>47.1</v>
      </c>
      <c r="W54" s="75">
        <v>2.65</v>
      </c>
      <c r="X54" s="75">
        <v>12.1</v>
      </c>
      <c r="Y54" s="75">
        <v>14.1</v>
      </c>
      <c r="Z54" s="73"/>
      <c r="AA54" s="74"/>
      <c r="AB54" s="70" t="e">
        <f>(C55-#REF!)</f>
        <v>#REF!</v>
      </c>
      <c r="AC54" s="70"/>
      <c r="AD54" s="70"/>
      <c r="AE54" s="70"/>
      <c r="AF54" s="74"/>
      <c r="AG54" s="74"/>
      <c r="AH54" s="74"/>
      <c r="AI54" s="28" t="s">
        <v>7</v>
      </c>
      <c r="AJ54" s="17"/>
      <c r="AK54" s="87" t="e">
        <f>AM54/#REF!</f>
        <v>#REF!</v>
      </c>
      <c r="AL54" s="87" t="e">
        <f>AN54/#REF!</f>
        <v>#REF!</v>
      </c>
      <c r="AM54" s="75">
        <v>36.6</v>
      </c>
      <c r="AN54" s="75">
        <v>232.2</v>
      </c>
      <c r="AO54" s="72"/>
      <c r="AP54" s="87" t="e">
        <f>AR54/#REF!</f>
        <v>#REF!</v>
      </c>
      <c r="AQ54" s="87" t="e">
        <f>AS54/#REF!</f>
        <v>#REF!</v>
      </c>
      <c r="AR54" s="75">
        <v>19.7</v>
      </c>
      <c r="AS54" s="75">
        <v>109.8</v>
      </c>
      <c r="AT54" s="72"/>
      <c r="AU54" s="87" t="e">
        <f>AW54/#REF!</f>
        <v>#REF!</v>
      </c>
      <c r="AV54" s="87" t="e">
        <f>AX54/#REF!</f>
        <v>#REF!</v>
      </c>
      <c r="AW54" s="75">
        <v>15.5</v>
      </c>
      <c r="AX54" s="75">
        <v>47.7</v>
      </c>
      <c r="AY54" s="72"/>
      <c r="AZ54" s="87" t="e">
        <f>BB54/#REF!</f>
        <v>#REF!</v>
      </c>
      <c r="BA54" s="87" t="e">
        <f>BC54/#REF!</f>
        <v>#REF!</v>
      </c>
      <c r="BB54" s="75">
        <v>9.8000000000000007</v>
      </c>
      <c r="BC54" s="75">
        <v>47.1</v>
      </c>
      <c r="BF54" s="107" t="e">
        <f t="shared" si="56"/>
        <v>#REF!</v>
      </c>
    </row>
    <row r="55" spans="1:59" ht="15.5" x14ac:dyDescent="0.35">
      <c r="A55" s="28">
        <v>12</v>
      </c>
      <c r="B55" s="17"/>
      <c r="C55" s="75">
        <v>20.8</v>
      </c>
      <c r="D55" s="75">
        <v>103.6</v>
      </c>
      <c r="E55" s="75">
        <v>2.1</v>
      </c>
      <c r="F55" s="75">
        <v>5.45</v>
      </c>
      <c r="G55" s="75">
        <v>27.55</v>
      </c>
      <c r="H55" s="72"/>
      <c r="I55" s="75">
        <v>18</v>
      </c>
      <c r="J55" s="75">
        <v>56.4</v>
      </c>
      <c r="K55" s="75">
        <v>2.1749999999999998</v>
      </c>
      <c r="L55" s="75">
        <v>7.75</v>
      </c>
      <c r="M55" s="75">
        <v>17.824999999999999</v>
      </c>
      <c r="N55" s="72"/>
      <c r="O55" s="75">
        <v>15</v>
      </c>
      <c r="P55" s="75">
        <v>74.5</v>
      </c>
      <c r="Q55" s="75">
        <v>2.0750000000000002</v>
      </c>
      <c r="R55" s="75">
        <v>178.47499999999999</v>
      </c>
      <c r="S55" s="75">
        <v>179.22499999999999</v>
      </c>
      <c r="T55" s="72"/>
      <c r="U55" s="75">
        <v>20.5</v>
      </c>
      <c r="V55" s="75">
        <v>70.2</v>
      </c>
      <c r="W55" s="75">
        <v>1.925</v>
      </c>
      <c r="X55" s="75">
        <v>9.9</v>
      </c>
      <c r="Y55" s="75">
        <v>19.574999999999999</v>
      </c>
      <c r="Z55" s="73"/>
      <c r="AA55" s="74"/>
      <c r="AB55" s="70" t="e">
        <f>(C56-#REF!)</f>
        <v>#REF!</v>
      </c>
      <c r="AC55" s="70"/>
      <c r="AD55" s="70"/>
      <c r="AE55" s="70"/>
      <c r="AF55" s="74"/>
      <c r="AG55" s="74"/>
      <c r="AH55" s="74"/>
      <c r="AI55" s="28" t="s">
        <v>8</v>
      </c>
      <c r="AJ55" s="17"/>
      <c r="AK55" s="87" t="e">
        <f>AM55/#REF!</f>
        <v>#REF!</v>
      </c>
      <c r="AL55" s="87" t="e">
        <f>AN55/#REF!</f>
        <v>#REF!</v>
      </c>
      <c r="AM55" s="75">
        <v>20.8</v>
      </c>
      <c r="AN55" s="75">
        <v>103.6</v>
      </c>
      <c r="AO55" s="72"/>
      <c r="AP55" s="87" t="e">
        <f>AR55/#REF!</f>
        <v>#REF!</v>
      </c>
      <c r="AQ55" s="87" t="e">
        <f>AS55/#REF!</f>
        <v>#REF!</v>
      </c>
      <c r="AR55" s="75">
        <v>18</v>
      </c>
      <c r="AS55" s="75">
        <v>56.4</v>
      </c>
      <c r="AT55" s="72"/>
      <c r="AU55" s="87" t="e">
        <f>AW55/#REF!</f>
        <v>#REF!</v>
      </c>
      <c r="AV55" s="87" t="e">
        <f>AX55/#REF!</f>
        <v>#REF!</v>
      </c>
      <c r="AW55" s="75">
        <v>15</v>
      </c>
      <c r="AX55" s="75">
        <v>74.5</v>
      </c>
      <c r="AY55" s="72"/>
      <c r="AZ55" s="87" t="e">
        <f>BB55/#REF!</f>
        <v>#REF!</v>
      </c>
      <c r="BA55" s="87" t="e">
        <f>BC55/#REF!</f>
        <v>#REF!</v>
      </c>
      <c r="BB55" s="75">
        <v>20.5</v>
      </c>
      <c r="BC55" s="75">
        <v>70.2</v>
      </c>
      <c r="BF55" s="107" t="e">
        <f t="shared" si="56"/>
        <v>#REF!</v>
      </c>
    </row>
    <row r="56" spans="1:59" ht="15.5" x14ac:dyDescent="0.35">
      <c r="A56" s="28">
        <v>13</v>
      </c>
      <c r="B56" s="17"/>
      <c r="C56" s="75">
        <v>32.6</v>
      </c>
      <c r="D56" s="75">
        <v>188.4</v>
      </c>
      <c r="E56" s="75">
        <v>2.6749999999999998</v>
      </c>
      <c r="F56" s="75">
        <v>11.375</v>
      </c>
      <c r="G56" s="75">
        <v>49.274999999999999</v>
      </c>
      <c r="H56" s="72"/>
      <c r="I56" s="75">
        <v>18.5</v>
      </c>
      <c r="J56" s="75">
        <v>113.2</v>
      </c>
      <c r="K56" s="75">
        <v>1.875</v>
      </c>
      <c r="L56" s="75">
        <v>13.574999999999999</v>
      </c>
      <c r="M56" s="75">
        <v>26.175000000000001</v>
      </c>
      <c r="N56" s="72"/>
      <c r="O56" s="75">
        <v>15</v>
      </c>
      <c r="P56" s="75">
        <v>144</v>
      </c>
      <c r="Q56" s="75">
        <v>0</v>
      </c>
      <c r="R56" s="75">
        <v>13.925000000000001</v>
      </c>
      <c r="S56" s="75">
        <v>24.324999999999999</v>
      </c>
      <c r="T56" s="72"/>
      <c r="U56" s="75">
        <v>16.7</v>
      </c>
      <c r="V56" s="75">
        <v>118.1</v>
      </c>
      <c r="W56" s="75">
        <v>1.825</v>
      </c>
      <c r="X56" s="75">
        <v>15.074999999999999</v>
      </c>
      <c r="Y56" s="75">
        <v>35.75</v>
      </c>
      <c r="Z56" s="73"/>
      <c r="AA56" s="74">
        <f t="shared" si="55"/>
        <v>16.733333333333334</v>
      </c>
      <c r="AB56" s="70" t="e">
        <f>(#REF!-#REF!)</f>
        <v>#REF!</v>
      </c>
      <c r="AC56" s="70"/>
      <c r="AD56" s="70"/>
      <c r="AE56" s="70"/>
      <c r="AF56" s="74"/>
      <c r="AG56" s="74"/>
      <c r="AH56" s="74"/>
      <c r="AI56" s="28" t="s">
        <v>9</v>
      </c>
      <c r="AJ56" s="17"/>
      <c r="AK56" s="87" t="e">
        <f>AM56/#REF!</f>
        <v>#REF!</v>
      </c>
      <c r="AL56" s="87" t="e">
        <f>AN56/#REF!</f>
        <v>#REF!</v>
      </c>
      <c r="AM56" s="75">
        <v>32.6</v>
      </c>
      <c r="AN56" s="75">
        <v>188.4</v>
      </c>
      <c r="AO56" s="72"/>
      <c r="AP56" s="87" t="e">
        <f>AR56/#REF!</f>
        <v>#REF!</v>
      </c>
      <c r="AQ56" s="87" t="e">
        <f>AS56/#REF!</f>
        <v>#REF!</v>
      </c>
      <c r="AR56" s="75">
        <v>18.5</v>
      </c>
      <c r="AS56" s="75">
        <v>113.2</v>
      </c>
      <c r="AT56" s="72"/>
      <c r="AU56" s="87" t="e">
        <f>AW56/#REF!</f>
        <v>#REF!</v>
      </c>
      <c r="AV56" s="87" t="e">
        <f>AX56/#REF!</f>
        <v>#REF!</v>
      </c>
      <c r="AW56" s="75">
        <v>15</v>
      </c>
      <c r="AX56" s="75">
        <v>144</v>
      </c>
      <c r="AY56" s="72"/>
      <c r="AZ56" s="87" t="e">
        <f>BB56/#REF!</f>
        <v>#REF!</v>
      </c>
      <c r="BA56" s="87" t="e">
        <f>BC56/#REF!</f>
        <v>#REF!</v>
      </c>
      <c r="BB56" s="75">
        <v>16.7</v>
      </c>
      <c r="BC56" s="75">
        <v>118.1</v>
      </c>
      <c r="BF56" s="107" t="e">
        <f t="shared" si="56"/>
        <v>#REF!</v>
      </c>
    </row>
    <row r="57" spans="1:59" ht="15.5" x14ac:dyDescent="0.35">
      <c r="A57" s="28">
        <v>14</v>
      </c>
      <c r="B57" s="17"/>
      <c r="C57" s="75">
        <v>47</v>
      </c>
      <c r="D57" s="75">
        <v>151.69999999999999</v>
      </c>
      <c r="E57" s="75">
        <v>1.825</v>
      </c>
      <c r="F57" s="75">
        <v>10.824999999999999</v>
      </c>
      <c r="G57" s="75">
        <v>49.524999999999999</v>
      </c>
      <c r="H57" s="72"/>
      <c r="I57" s="75">
        <v>14.6</v>
      </c>
      <c r="J57" s="75">
        <v>155</v>
      </c>
      <c r="K57" s="75">
        <v>1.2</v>
      </c>
      <c r="L57" s="75">
        <v>14.375</v>
      </c>
      <c r="M57" s="75">
        <v>24.05</v>
      </c>
      <c r="N57" s="72"/>
      <c r="O57" s="75">
        <v>20</v>
      </c>
      <c r="P57" s="75">
        <v>187.8</v>
      </c>
      <c r="Q57" s="75">
        <v>1.325</v>
      </c>
      <c r="R57" s="75">
        <v>14</v>
      </c>
      <c r="S57" s="75">
        <v>31.9</v>
      </c>
      <c r="T57" s="72"/>
      <c r="U57" s="75">
        <v>17.5</v>
      </c>
      <c r="V57" s="75">
        <v>103.5</v>
      </c>
      <c r="W57" s="75">
        <v>1.125</v>
      </c>
      <c r="X57" s="75">
        <v>18.824999999999999</v>
      </c>
      <c r="Y57" s="75">
        <v>36.674999999999997</v>
      </c>
      <c r="Z57" s="73"/>
      <c r="AA57" s="74">
        <f t="shared" si="55"/>
        <v>17.366666666666667</v>
      </c>
      <c r="AB57" s="71"/>
      <c r="AC57" s="71"/>
      <c r="AD57" s="71"/>
      <c r="AE57" s="71"/>
      <c r="AF57" s="74"/>
      <c r="AG57" s="74"/>
      <c r="AH57" s="74"/>
      <c r="AI57" s="28" t="s">
        <v>10</v>
      </c>
      <c r="AJ57" s="17"/>
      <c r="AK57" s="87" t="e">
        <f>AM57/#REF!</f>
        <v>#REF!</v>
      </c>
      <c r="AL57" s="87" t="e">
        <f>AN57/#REF!</f>
        <v>#REF!</v>
      </c>
      <c r="AM57" s="75">
        <v>47</v>
      </c>
      <c r="AN57" s="75">
        <v>151.69999999999999</v>
      </c>
      <c r="AO57" s="72"/>
      <c r="AP57" s="87" t="e">
        <f>AR57/#REF!</f>
        <v>#REF!</v>
      </c>
      <c r="AQ57" s="87" t="e">
        <f>AS57/#REF!</f>
        <v>#REF!</v>
      </c>
      <c r="AR57" s="75">
        <v>14.6</v>
      </c>
      <c r="AS57" s="75">
        <v>155</v>
      </c>
      <c r="AT57" s="72"/>
      <c r="AU57" s="87" t="e">
        <f>AW57/#REF!</f>
        <v>#REF!</v>
      </c>
      <c r="AV57" s="87" t="e">
        <f>AX57/#REF!</f>
        <v>#REF!</v>
      </c>
      <c r="AW57" s="75">
        <v>20</v>
      </c>
      <c r="AX57" s="75">
        <v>187.8</v>
      </c>
      <c r="AY57" s="72"/>
      <c r="AZ57" s="87" t="e">
        <f>BB57/#REF!</f>
        <v>#REF!</v>
      </c>
      <c r="BA57" s="87" t="e">
        <f>BC57/#REF!</f>
        <v>#REF!</v>
      </c>
      <c r="BB57" s="75">
        <v>17.5</v>
      </c>
      <c r="BC57" s="75">
        <v>103.5</v>
      </c>
      <c r="BF57" s="107" t="e">
        <f t="shared" si="56"/>
        <v>#REF!</v>
      </c>
    </row>
    <row r="58" spans="1:59" ht="15.5" x14ac:dyDescent="0.35">
      <c r="A58" s="17"/>
      <c r="B58" s="17"/>
      <c r="C58" s="79"/>
      <c r="D58" s="79"/>
      <c r="E58" s="79"/>
      <c r="F58" s="79"/>
      <c r="G58" s="79"/>
      <c r="H58" s="72"/>
      <c r="I58" s="79"/>
      <c r="J58" s="79"/>
      <c r="K58" s="79"/>
      <c r="L58" s="79"/>
      <c r="M58" s="79"/>
      <c r="N58" s="72"/>
      <c r="O58" s="79"/>
      <c r="P58" s="79"/>
      <c r="Q58" s="79"/>
      <c r="R58" s="79"/>
      <c r="S58" s="79"/>
      <c r="T58" s="72"/>
      <c r="U58" s="79"/>
      <c r="V58" s="79"/>
      <c r="W58" s="79"/>
      <c r="X58" s="79"/>
      <c r="Y58" s="79"/>
      <c r="Z58" s="73"/>
      <c r="AA58" s="74"/>
      <c r="AB58" s="80" t="e">
        <f>AVERAGE(AB50:AB56)</f>
        <v>#REF!</v>
      </c>
      <c r="AC58" s="80" t="e">
        <f>AVERAGE(AC50:AC56)</f>
        <v>#DIV/0!</v>
      </c>
      <c r="AD58" s="80" t="e">
        <f>AVERAGE(AD50:AD56)</f>
        <v>#DIV/0!</v>
      </c>
      <c r="AE58" s="80" t="e">
        <f>AVERAGE(AE50:AE56)</f>
        <v>#DIV/0!</v>
      </c>
      <c r="AF58" s="74"/>
      <c r="AG58" s="74"/>
      <c r="AH58" s="74"/>
      <c r="AI58" s="17"/>
      <c r="AJ58" s="17"/>
      <c r="AK58" s="88"/>
      <c r="AL58" s="88"/>
      <c r="AM58" s="79"/>
      <c r="AN58" s="79"/>
      <c r="AO58" s="72"/>
      <c r="AP58" s="88"/>
      <c r="AQ58" s="88"/>
      <c r="AR58" s="79"/>
      <c r="AS58" s="79"/>
      <c r="AT58" s="72"/>
      <c r="AU58" s="88"/>
      <c r="AV58" s="88"/>
      <c r="AW58" s="79"/>
      <c r="AX58" s="79"/>
      <c r="AY58" s="72"/>
      <c r="AZ58" s="88"/>
      <c r="BA58" s="88"/>
      <c r="BB58" s="79"/>
      <c r="BC58" s="79"/>
    </row>
    <row r="59" spans="1:59" ht="15.5" x14ac:dyDescent="0.35">
      <c r="A59" s="22" t="s">
        <v>11</v>
      </c>
      <c r="B59" s="18" t="e">
        <f>AVERAGE(#REF!)</f>
        <v>#REF!</v>
      </c>
      <c r="C59" s="54">
        <f>AVERAGE(C51:C57)</f>
        <v>30.971428571428572</v>
      </c>
      <c r="D59" s="54">
        <f t="shared" ref="D59:G59" si="57">AVERAGE(D51:D57)</f>
        <v>165.25714285714284</v>
      </c>
      <c r="E59" s="54">
        <f t="shared" si="57"/>
        <v>2.3285714285714283</v>
      </c>
      <c r="F59" s="54">
        <f t="shared" si="57"/>
        <v>23.946428571428573</v>
      </c>
      <c r="G59" s="54">
        <f t="shared" si="57"/>
        <v>57.707142857142856</v>
      </c>
      <c r="H59" s="72"/>
      <c r="I59" s="54">
        <f>AVERAGE(I51:I57)</f>
        <v>16.642857142857142</v>
      </c>
      <c r="J59" s="54">
        <f t="shared" ref="J59:M59" si="58">AVERAGE(J51:J57)</f>
        <v>105.8</v>
      </c>
      <c r="K59" s="54">
        <f t="shared" si="58"/>
        <v>1.4607142857142854</v>
      </c>
      <c r="L59" s="54">
        <f t="shared" si="58"/>
        <v>18.553571428571427</v>
      </c>
      <c r="M59" s="54">
        <f t="shared" si="58"/>
        <v>32.875</v>
      </c>
      <c r="N59" s="72"/>
      <c r="O59" s="54">
        <f>AVERAGE(O51:O57)</f>
        <v>15.214285714285714</v>
      </c>
      <c r="P59" s="54">
        <f t="shared" ref="P59:S59" si="59">AVERAGE(P51:P57)</f>
        <v>102.65714285714284</v>
      </c>
      <c r="Q59" s="54">
        <f t="shared" si="59"/>
        <v>1.7464285714285712</v>
      </c>
      <c r="R59" s="54">
        <f t="shared" si="59"/>
        <v>37.796428571428578</v>
      </c>
      <c r="S59" s="54">
        <f t="shared" si="59"/>
        <v>53.18928571428571</v>
      </c>
      <c r="T59" s="72"/>
      <c r="U59" s="54">
        <f>AVERAGE(U51:U57)</f>
        <v>15.342857142857143</v>
      </c>
      <c r="V59" s="54">
        <f t="shared" ref="V59:Y59" si="60">AVERAGE(V51:V57)</f>
        <v>87.214285714285708</v>
      </c>
      <c r="W59" s="54">
        <f t="shared" si="60"/>
        <v>1.8107142857142857</v>
      </c>
      <c r="X59" s="54">
        <f t="shared" si="60"/>
        <v>17.582142857142859</v>
      </c>
      <c r="Y59" s="54">
        <f t="shared" si="60"/>
        <v>31.946428571428573</v>
      </c>
      <c r="Z59" s="73"/>
      <c r="AA59" s="112">
        <f>AVERAGE(AA51:AA57)</f>
        <v>15.459999999999999</v>
      </c>
      <c r="AB59" s="80" t="e">
        <f>STDEV(AB50:AB56)</f>
        <v>#REF!</v>
      </c>
      <c r="AC59" s="80" t="e">
        <f>STDEV(AC50:AC56)</f>
        <v>#DIV/0!</v>
      </c>
      <c r="AD59" s="80" t="e">
        <f>STDEV(AD50:AD56)</f>
        <v>#DIV/0!</v>
      </c>
      <c r="AE59" s="80" t="e">
        <f>STDEV(AE50:AE56)</f>
        <v>#DIV/0!</v>
      </c>
      <c r="AF59" s="74"/>
      <c r="AG59" s="74"/>
      <c r="AH59" s="74"/>
      <c r="AI59" s="22" t="s">
        <v>11</v>
      </c>
      <c r="AJ59" s="18" t="e">
        <f>AVERAGE(#REF!)</f>
        <v>#REF!</v>
      </c>
      <c r="AK59" s="24"/>
      <c r="AL59" s="24"/>
      <c r="AM59" s="54">
        <f>AVERAGE(AM51:AM57)</f>
        <v>30.971428571428572</v>
      </c>
      <c r="AN59" s="54">
        <f t="shared" ref="AN59" si="61">AVERAGE(AN51:AN57)</f>
        <v>165.25714285714284</v>
      </c>
      <c r="AO59" s="72"/>
      <c r="AP59" s="24"/>
      <c r="AQ59" s="24"/>
      <c r="AR59" s="54">
        <f>AVERAGE(AR51:AR57)</f>
        <v>16.642857142857142</v>
      </c>
      <c r="AS59" s="54">
        <f t="shared" ref="AS59" si="62">AVERAGE(AS51:AS57)</f>
        <v>105.8</v>
      </c>
      <c r="AT59" s="72"/>
      <c r="AU59" s="24"/>
      <c r="AV59" s="24"/>
      <c r="AW59" s="54">
        <f>AVERAGE(AW51:AW57)</f>
        <v>15.214285714285714</v>
      </c>
      <c r="AX59" s="54">
        <f t="shared" ref="AX59" si="63">AVERAGE(AX51:AX57)</f>
        <v>102.65714285714284</v>
      </c>
      <c r="AY59" s="72"/>
      <c r="AZ59" s="24"/>
      <c r="BA59" s="24"/>
      <c r="BB59" s="54">
        <f>AVERAGE(BB51:BB57)</f>
        <v>15.342857142857143</v>
      </c>
      <c r="BC59" s="54">
        <f t="shared" ref="BC59" si="64">AVERAGE(BC51:BC57)</f>
        <v>87.214285714285708</v>
      </c>
    </row>
    <row r="60" spans="1:59" ht="15.5" x14ac:dyDescent="0.35">
      <c r="A60" s="23" t="s">
        <v>12</v>
      </c>
      <c r="B60" s="18" t="e">
        <f>STDEV(#REF!)</f>
        <v>#REF!</v>
      </c>
      <c r="C60" s="54">
        <f>STDEV(C51:C57)</f>
        <v>8.8307633278432274</v>
      </c>
      <c r="D60" s="54">
        <f t="shared" ref="D60:G60" si="65">STDEV(D51:D57)</f>
        <v>39.854312068786079</v>
      </c>
      <c r="E60" s="54">
        <f t="shared" si="65"/>
        <v>0.36726142239684467</v>
      </c>
      <c r="F60" s="54">
        <f t="shared" si="65"/>
        <v>18.480532711091268</v>
      </c>
      <c r="G60" s="54">
        <f t="shared" si="65"/>
        <v>29.195764227187535</v>
      </c>
      <c r="H60" s="72"/>
      <c r="I60" s="54">
        <f>STDEV(I51:I57)</f>
        <v>2.6120599424318609</v>
      </c>
      <c r="J60" s="54">
        <f t="shared" ref="J60:M60" si="66">STDEV(J51:J57)</f>
        <v>33.706626450397934</v>
      </c>
      <c r="K60" s="54">
        <f t="shared" si="66"/>
        <v>0.65651496918341934</v>
      </c>
      <c r="L60" s="54">
        <f t="shared" si="66"/>
        <v>9.7820885271183755</v>
      </c>
      <c r="M60" s="54">
        <f t="shared" si="66"/>
        <v>14.114760300243615</v>
      </c>
      <c r="N60" s="72"/>
      <c r="O60" s="54">
        <f>STDEV(O51:O57)</f>
        <v>2.3291118274487959</v>
      </c>
      <c r="P60" s="54">
        <f t="shared" ref="P60:R60" si="67">STDEV(P51:P57)</f>
        <v>47.265450988463655</v>
      </c>
      <c r="Q60" s="54">
        <f t="shared" si="67"/>
        <v>0.94322458568869982</v>
      </c>
      <c r="R60" s="54">
        <f t="shared" si="67"/>
        <v>62.037422222013539</v>
      </c>
      <c r="S60" s="54"/>
      <c r="T60" s="72"/>
      <c r="U60" s="54">
        <f>STDEV(U51:U57)</f>
        <v>3.4423137290961408</v>
      </c>
      <c r="V60" s="54">
        <f t="shared" ref="V60:Y60" si="68">STDEV(V51:V57)</f>
        <v>23.134997195549747</v>
      </c>
      <c r="W60" s="54">
        <f t="shared" si="68"/>
        <v>0.67405136161515045</v>
      </c>
      <c r="X60" s="54">
        <f t="shared" si="68"/>
        <v>7.5178636466434874</v>
      </c>
      <c r="Y60" s="54">
        <f t="shared" si="68"/>
        <v>11.00552350499728</v>
      </c>
      <c r="Z60" s="73"/>
      <c r="AA60" s="74">
        <f>STDEV(AA51:AA57)</f>
        <v>1.9054599911249199</v>
      </c>
      <c r="AB60" s="71"/>
      <c r="AC60" s="71"/>
      <c r="AD60" s="71"/>
      <c r="AE60" s="71"/>
      <c r="AF60" s="74"/>
      <c r="AG60" s="74"/>
      <c r="AH60" s="74"/>
      <c r="AI60" s="23" t="s">
        <v>12</v>
      </c>
      <c r="AJ60" s="18" t="e">
        <f>STDEV(#REF!)</f>
        <v>#REF!</v>
      </c>
      <c r="AK60" s="24"/>
      <c r="AL60" s="24"/>
      <c r="AM60" s="54">
        <f>STDEV(AM51:AM57)</f>
        <v>8.8307633278432274</v>
      </c>
      <c r="AN60" s="54">
        <f t="shared" ref="AN60" si="69">STDEV(AN51:AN57)</f>
        <v>39.854312068786079</v>
      </c>
      <c r="AO60" s="72"/>
      <c r="AP60" s="24"/>
      <c r="AQ60" s="24"/>
      <c r="AR60" s="54">
        <f>STDEV(AR51:AR57)</f>
        <v>2.6120599424318609</v>
      </c>
      <c r="AS60" s="54">
        <f t="shared" ref="AS60" si="70">STDEV(AS51:AS57)</f>
        <v>33.706626450397934</v>
      </c>
      <c r="AT60" s="72"/>
      <c r="AU60" s="24"/>
      <c r="AV60" s="24"/>
      <c r="AW60" s="54">
        <f>STDEV(AW51:AW57)</f>
        <v>2.3291118274487959</v>
      </c>
      <c r="AX60" s="54">
        <f t="shared" ref="AX60" si="71">STDEV(AX51:AX57)</f>
        <v>47.265450988463655</v>
      </c>
      <c r="AY60" s="72"/>
      <c r="AZ60" s="24"/>
      <c r="BA60" s="24"/>
      <c r="BB60" s="54">
        <f>STDEV(BB51:BB57)</f>
        <v>3.4423137290961408</v>
      </c>
      <c r="BC60" s="54">
        <f t="shared" ref="BC60" si="72">STDEV(BC51:BC57)</f>
        <v>23.134997195549747</v>
      </c>
    </row>
    <row r="61" spans="1:59" x14ac:dyDescent="0.35">
      <c r="A61" s="33"/>
      <c r="B61" s="3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74"/>
      <c r="AC61" s="74"/>
      <c r="AD61" s="74"/>
      <c r="AE61" s="74"/>
      <c r="AF61" s="74"/>
      <c r="AG61" s="74"/>
      <c r="AH61" s="74"/>
      <c r="AI61" s="33"/>
      <c r="AJ61" s="33"/>
      <c r="AM61" s="73"/>
      <c r="AN61" s="73"/>
      <c r="AO61" s="73"/>
      <c r="AR61" s="73"/>
      <c r="AS61" s="73"/>
      <c r="AT61" s="73"/>
      <c r="AW61" s="73"/>
      <c r="AX61" s="73"/>
      <c r="AY61" s="73"/>
      <c r="BB61" s="73"/>
      <c r="BC61" s="73"/>
    </row>
    <row r="62" spans="1:59" x14ac:dyDescent="0.35"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M62" s="74"/>
      <c r="AN62" s="74"/>
      <c r="AO62" s="74"/>
      <c r="AR62" s="74"/>
      <c r="AS62" s="74"/>
      <c r="AT62" s="74"/>
      <c r="AW62" s="74"/>
      <c r="AX62" s="74"/>
      <c r="AY62" s="74"/>
      <c r="BB62" s="74"/>
      <c r="BC62" s="74"/>
    </row>
    <row r="63" spans="1:59" x14ac:dyDescent="0.35"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M63" s="74"/>
      <c r="AN63" s="74"/>
      <c r="AO63" s="74"/>
      <c r="AR63" s="74"/>
      <c r="AS63" s="74"/>
      <c r="AT63" s="74"/>
      <c r="AW63" s="74"/>
      <c r="AX63" s="74"/>
      <c r="AY63" s="74"/>
      <c r="BB63" s="74"/>
      <c r="BC63" s="74"/>
      <c r="BE63"/>
      <c r="BF63"/>
      <c r="BG63"/>
    </row>
    <row r="64" spans="1:59" x14ac:dyDescent="0.35">
      <c r="A64" s="32"/>
      <c r="B64" s="32"/>
      <c r="C64" s="31"/>
      <c r="D64" s="31"/>
      <c r="E64" s="31"/>
      <c r="F64" s="31"/>
      <c r="G64" s="31"/>
      <c r="H64" s="74"/>
      <c r="I64" s="31"/>
      <c r="J64" s="31"/>
      <c r="K64" s="31"/>
      <c r="L64" s="31"/>
      <c r="M64" s="31"/>
      <c r="N64" s="74"/>
      <c r="O64" s="31"/>
      <c r="P64" s="31"/>
      <c r="Q64" s="31"/>
      <c r="R64" s="31"/>
      <c r="S64" s="31"/>
      <c r="T64" s="74"/>
      <c r="U64" s="31"/>
      <c r="V64" s="31"/>
      <c r="W64" s="31"/>
      <c r="X64" s="31"/>
      <c r="Y64" s="31"/>
      <c r="Z64" s="74"/>
      <c r="AA64" s="74"/>
      <c r="AB64" s="74"/>
      <c r="AC64" s="74"/>
      <c r="AD64" s="74"/>
      <c r="AE64" s="74"/>
      <c r="AF64" s="74"/>
      <c r="AG64" s="74"/>
      <c r="AH64" s="74"/>
      <c r="AI64" s="32"/>
      <c r="AJ64" s="32"/>
      <c r="AK64" s="32"/>
      <c r="AL64" s="32"/>
      <c r="AM64" s="31"/>
      <c r="AN64" s="31"/>
      <c r="AO64" s="74"/>
      <c r="AP64" s="32"/>
      <c r="AQ64" s="32"/>
      <c r="AR64" s="31"/>
      <c r="AS64" s="31"/>
      <c r="AT64" s="74"/>
      <c r="AU64" s="32"/>
      <c r="AV64" s="32"/>
      <c r="AW64" s="31"/>
      <c r="AX64" s="31"/>
      <c r="AY64" s="74"/>
      <c r="AZ64" s="32"/>
      <c r="BA64" s="32"/>
      <c r="BB64" s="31"/>
      <c r="BC64" s="31"/>
      <c r="BE64"/>
      <c r="BF64"/>
      <c r="BG64"/>
    </row>
    <row r="65" spans="1:59" x14ac:dyDescent="0.35">
      <c r="A65" s="32"/>
      <c r="B65" s="32"/>
      <c r="C65" s="31"/>
      <c r="D65" s="31"/>
      <c r="E65" s="31"/>
      <c r="F65" s="31"/>
      <c r="G65" s="31"/>
      <c r="H65" s="81"/>
      <c r="I65" s="31"/>
      <c r="J65" s="31"/>
      <c r="K65" s="31"/>
      <c r="L65" s="31"/>
      <c r="M65" s="31"/>
      <c r="N65" s="81"/>
      <c r="O65" s="31"/>
      <c r="P65" s="31"/>
      <c r="Q65" s="31"/>
      <c r="R65" s="31"/>
      <c r="S65" s="31"/>
      <c r="U65" s="31"/>
      <c r="V65" s="31"/>
      <c r="W65" s="31"/>
      <c r="X65" s="31"/>
      <c r="Y65" s="31"/>
      <c r="Z65" s="74"/>
      <c r="AA65" s="74"/>
      <c r="AB65" s="81"/>
      <c r="AC65" s="81"/>
      <c r="AD65" s="81"/>
      <c r="AE65" s="81"/>
      <c r="AF65" s="74"/>
      <c r="AG65" s="74"/>
      <c r="AH65" s="74"/>
      <c r="AI65" s="32"/>
      <c r="AJ65" s="32"/>
      <c r="AK65" s="32"/>
      <c r="AL65" s="32"/>
      <c r="AM65" s="31"/>
      <c r="AN65" s="31"/>
      <c r="AO65" s="81"/>
      <c r="AP65" s="32"/>
      <c r="AQ65" s="32"/>
      <c r="AR65" s="31"/>
      <c r="AS65" s="31"/>
      <c r="AT65" s="81"/>
      <c r="AU65" s="32"/>
      <c r="AV65" s="32"/>
      <c r="AW65" s="31"/>
      <c r="AX65" s="31"/>
      <c r="AZ65" s="32"/>
      <c r="BA65" s="32"/>
      <c r="BB65" s="31"/>
      <c r="BC65" s="31"/>
      <c r="BE65"/>
      <c r="BF65"/>
      <c r="BG65"/>
    </row>
    <row r="66" spans="1:59" x14ac:dyDescent="0.35">
      <c r="A66" s="32"/>
      <c r="B66" s="32"/>
      <c r="C66" s="74"/>
      <c r="D66" s="74"/>
      <c r="E66" s="74"/>
      <c r="F66" s="74"/>
      <c r="G66" s="74"/>
      <c r="H66" s="74"/>
      <c r="N66" s="74"/>
      <c r="T66" s="32"/>
      <c r="Z66" s="81"/>
      <c r="AA66" s="81"/>
      <c r="AB66" s="81"/>
      <c r="AC66" s="81"/>
      <c r="AD66" s="81"/>
      <c r="AE66" s="74"/>
      <c r="AF66" s="74"/>
      <c r="AG66" s="74"/>
      <c r="AH66" s="74"/>
      <c r="AI66" s="32"/>
      <c r="AJ66" s="32"/>
      <c r="AK66" s="32"/>
      <c r="AL66" s="32"/>
      <c r="AM66" s="74"/>
      <c r="AN66" s="74"/>
      <c r="AO66" s="74"/>
      <c r="AP66" s="32"/>
      <c r="AQ66" s="32"/>
      <c r="AT66" s="74"/>
      <c r="AU66" s="32"/>
      <c r="AV66" s="32"/>
      <c r="AY66" s="32"/>
      <c r="AZ66" s="32"/>
      <c r="BA66" s="32"/>
      <c r="BE66"/>
      <c r="BF66"/>
      <c r="BG66"/>
    </row>
    <row r="67" spans="1:59" x14ac:dyDescent="0.35">
      <c r="A67" s="32"/>
      <c r="B67" s="32"/>
      <c r="C67" s="31"/>
      <c r="D67" s="31"/>
      <c r="E67" s="31"/>
      <c r="F67" s="31"/>
      <c r="G67" s="31"/>
      <c r="H67" s="74"/>
      <c r="I67" s="31"/>
      <c r="J67" s="31"/>
      <c r="K67" s="31"/>
      <c r="L67" s="31"/>
      <c r="M67" s="31"/>
      <c r="N67" s="74"/>
      <c r="O67" s="31"/>
      <c r="P67" s="31"/>
      <c r="Q67" s="31"/>
      <c r="R67" s="31"/>
      <c r="S67" s="31"/>
      <c r="T67" s="74"/>
      <c r="U67" s="31"/>
      <c r="V67" s="31"/>
      <c r="W67" s="31"/>
      <c r="X67" s="31"/>
      <c r="Y67" s="31"/>
      <c r="Z67" s="74"/>
      <c r="AA67" s="74"/>
      <c r="AB67" s="74"/>
      <c r="AC67" s="74"/>
      <c r="AD67" s="74"/>
      <c r="AE67" s="74"/>
      <c r="AF67" s="74"/>
      <c r="AG67" s="74"/>
      <c r="AH67" s="74"/>
      <c r="AI67" s="32"/>
      <c r="AJ67" s="32"/>
      <c r="AK67" s="32"/>
      <c r="AL67" s="32"/>
      <c r="AM67" s="31"/>
      <c r="AN67" s="31"/>
      <c r="AO67" s="74"/>
      <c r="AP67" s="32"/>
      <c r="AQ67" s="32"/>
      <c r="AR67" s="31"/>
      <c r="AS67" s="31"/>
      <c r="AT67" s="74"/>
      <c r="AU67" s="32"/>
      <c r="AV67" s="32"/>
      <c r="AW67" s="31"/>
      <c r="AX67" s="31"/>
      <c r="AY67" s="74"/>
      <c r="AZ67" s="32"/>
      <c r="BA67" s="32"/>
      <c r="BB67" s="31"/>
      <c r="BC67" s="31"/>
      <c r="BE67"/>
      <c r="BF67"/>
      <c r="BG67"/>
    </row>
    <row r="68" spans="1:59" x14ac:dyDescent="0.35">
      <c r="A68" s="32"/>
      <c r="B68" s="32"/>
      <c r="C68" s="31"/>
      <c r="D68" s="31"/>
      <c r="E68" s="31"/>
      <c r="F68" s="31"/>
      <c r="G68" s="31"/>
      <c r="H68" s="74"/>
      <c r="I68" s="31"/>
      <c r="J68" s="31"/>
      <c r="K68" s="31"/>
      <c r="L68" s="31"/>
      <c r="M68" s="31"/>
      <c r="N68" s="74"/>
      <c r="O68" s="31"/>
      <c r="P68" s="31"/>
      <c r="Q68" s="31"/>
      <c r="R68" s="31"/>
      <c r="S68" s="31"/>
      <c r="T68" s="74"/>
      <c r="U68" s="31"/>
      <c r="V68" s="31"/>
      <c r="W68" s="31"/>
      <c r="X68" s="31"/>
      <c r="Y68" s="31"/>
      <c r="Z68" s="74"/>
      <c r="AA68" s="74"/>
      <c r="AB68" s="74"/>
      <c r="AC68" s="74"/>
      <c r="AD68" s="74"/>
      <c r="AE68" s="74"/>
      <c r="AF68" s="74"/>
      <c r="AG68" s="74"/>
      <c r="AH68" s="74"/>
      <c r="AI68" s="32"/>
      <c r="AJ68" s="32"/>
      <c r="AK68" s="32"/>
      <c r="AL68" s="32"/>
      <c r="AM68" s="31"/>
      <c r="AN68" s="31"/>
      <c r="AO68" s="74"/>
      <c r="AP68" s="32"/>
      <c r="AQ68" s="32"/>
      <c r="AR68" s="31"/>
      <c r="AS68" s="31"/>
      <c r="AT68" s="74"/>
      <c r="AU68" s="32"/>
      <c r="AV68" s="32"/>
      <c r="AW68" s="31"/>
      <c r="AX68" s="31"/>
      <c r="AY68" s="74"/>
      <c r="AZ68" s="32"/>
      <c r="BA68" s="32"/>
      <c r="BB68" s="31"/>
      <c r="BC68" s="31"/>
      <c r="BE68"/>
      <c r="BF68"/>
      <c r="BG68"/>
    </row>
    <row r="69" spans="1:59" x14ac:dyDescent="0.35"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M69" s="74"/>
      <c r="AN69" s="74"/>
      <c r="AO69" s="74"/>
      <c r="AR69" s="74"/>
      <c r="AS69" s="74"/>
      <c r="AT69" s="74"/>
      <c r="AW69" s="74"/>
      <c r="AX69" s="74"/>
      <c r="AY69" s="74"/>
      <c r="BB69" s="74"/>
      <c r="BC69" s="74"/>
      <c r="BE69"/>
      <c r="BF69"/>
      <c r="BG69"/>
    </row>
    <row r="70" spans="1:59" x14ac:dyDescent="0.35"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M70" s="74"/>
      <c r="AN70" s="74"/>
      <c r="AO70" s="74"/>
      <c r="AR70" s="74"/>
      <c r="AS70" s="74"/>
      <c r="AT70" s="74"/>
      <c r="AW70" s="74"/>
      <c r="AX70" s="74"/>
      <c r="AY70" s="74"/>
      <c r="BB70" s="74"/>
      <c r="BC70" s="74"/>
      <c r="BE70"/>
      <c r="BF70"/>
      <c r="BG70"/>
    </row>
    <row r="71" spans="1:59" x14ac:dyDescent="0.35"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M71" s="74"/>
      <c r="AN71" s="74"/>
      <c r="AO71" s="74"/>
      <c r="AR71" s="74"/>
      <c r="AS71" s="74"/>
      <c r="AT71" s="74"/>
      <c r="AW71" s="74"/>
      <c r="AX71" s="74"/>
      <c r="AY71" s="74"/>
      <c r="BB71" s="74"/>
      <c r="BC71" s="74"/>
      <c r="BE71"/>
      <c r="BF71"/>
      <c r="BG71"/>
    </row>
    <row r="72" spans="1:59" x14ac:dyDescent="0.35"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M72" s="74"/>
      <c r="AN72" s="74"/>
      <c r="AO72" s="74"/>
      <c r="AR72" s="74"/>
      <c r="AS72" s="74"/>
      <c r="AT72" s="74"/>
      <c r="AW72" s="74"/>
      <c r="AX72" s="74"/>
      <c r="AY72" s="74"/>
      <c r="BB72" s="74"/>
      <c r="BC72" s="74"/>
      <c r="BE72"/>
      <c r="BF72"/>
      <c r="BG72"/>
    </row>
    <row r="73" spans="1:59" x14ac:dyDescent="0.35"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M73" s="74"/>
      <c r="AN73" s="74"/>
      <c r="AO73" s="74"/>
      <c r="AR73" s="74"/>
      <c r="AS73" s="74"/>
      <c r="AT73" s="74"/>
      <c r="AW73" s="74"/>
      <c r="AX73" s="74"/>
      <c r="AY73" s="74"/>
      <c r="BB73" s="74"/>
      <c r="BC73" s="74"/>
    </row>
    <row r="74" spans="1:59" x14ac:dyDescent="0.35"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M74" s="74"/>
      <c r="AN74" s="74"/>
      <c r="AO74" s="74"/>
      <c r="AR74" s="74"/>
      <c r="AS74" s="74"/>
      <c r="AT74" s="74"/>
      <c r="AW74" s="74"/>
      <c r="AX74" s="74"/>
      <c r="AY74" s="74"/>
      <c r="BB74" s="74"/>
      <c r="BC74" s="74"/>
    </row>
    <row r="75" spans="1:59" x14ac:dyDescent="0.35"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M75" s="74"/>
      <c r="AN75" s="74"/>
      <c r="AO75" s="74"/>
      <c r="AR75" s="74"/>
      <c r="AS75" s="74"/>
      <c r="AT75" s="74"/>
      <c r="AW75" s="74"/>
      <c r="AX75" s="74"/>
      <c r="AY75" s="74"/>
      <c r="BB75" s="74"/>
      <c r="BC75" s="74"/>
    </row>
    <row r="76" spans="1:59" x14ac:dyDescent="0.35"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M76" s="74"/>
      <c r="AN76" s="74"/>
      <c r="AO76" s="74"/>
      <c r="AR76" s="74"/>
      <c r="AS76" s="74"/>
      <c r="AT76" s="74"/>
      <c r="AW76" s="74"/>
      <c r="AX76" s="74"/>
      <c r="AY76" s="74"/>
      <c r="BB76" s="74"/>
      <c r="BC76" s="74"/>
    </row>
    <row r="77" spans="1:59" x14ac:dyDescent="0.35"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M77" s="74"/>
      <c r="AN77" s="74"/>
      <c r="AO77" s="74"/>
      <c r="AR77" s="74"/>
      <c r="AS77" s="74"/>
      <c r="AT77" s="74"/>
      <c r="AW77" s="74"/>
      <c r="AX77" s="74"/>
      <c r="AY77" s="74"/>
      <c r="BB77" s="74"/>
      <c r="BC77" s="74"/>
    </row>
    <row r="78" spans="1:59" x14ac:dyDescent="0.35"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M78" s="74"/>
      <c r="AN78" s="74"/>
      <c r="AO78" s="74"/>
      <c r="AR78" s="74"/>
      <c r="AS78" s="74"/>
      <c r="AT78" s="74"/>
      <c r="AW78" s="74"/>
      <c r="AX78" s="74"/>
      <c r="AY78" s="74"/>
      <c r="BB78" s="74"/>
      <c r="BC78" s="74"/>
    </row>
    <row r="79" spans="1:59" x14ac:dyDescent="0.35"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M79" s="74"/>
      <c r="AN79" s="74"/>
      <c r="AO79" s="74"/>
      <c r="AR79" s="74"/>
      <c r="AS79" s="74"/>
      <c r="AT79" s="74"/>
      <c r="AW79" s="74"/>
      <c r="AX79" s="74"/>
      <c r="AY79" s="74"/>
      <c r="BB79" s="74"/>
      <c r="BC79" s="74"/>
    </row>
    <row r="80" spans="1:59" x14ac:dyDescent="0.35"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M80" s="74"/>
      <c r="AN80" s="74"/>
      <c r="AO80" s="74"/>
      <c r="AR80" s="74"/>
      <c r="AS80" s="74"/>
      <c r="AT80" s="74"/>
      <c r="AW80" s="74"/>
      <c r="AX80" s="74"/>
      <c r="AY80" s="74"/>
      <c r="BB80" s="74"/>
      <c r="BC80" s="74"/>
    </row>
    <row r="81" spans="3:55" x14ac:dyDescent="0.35"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M81" s="74"/>
      <c r="AN81" s="74"/>
      <c r="AO81" s="74"/>
      <c r="AR81" s="74"/>
      <c r="AS81" s="74"/>
      <c r="AT81" s="74"/>
      <c r="AW81" s="74"/>
      <c r="AX81" s="74"/>
      <c r="AY81" s="74"/>
      <c r="BB81" s="74"/>
      <c r="BC81" s="74"/>
    </row>
    <row r="82" spans="3:55" x14ac:dyDescent="0.35"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M82" s="74"/>
      <c r="AN82" s="74"/>
      <c r="AO82" s="74"/>
      <c r="AR82" s="74"/>
      <c r="AS82" s="74"/>
      <c r="AT82" s="74"/>
      <c r="AW82" s="74"/>
      <c r="AX82" s="74"/>
      <c r="AY82" s="74"/>
      <c r="BB82" s="74"/>
      <c r="BC82" s="74"/>
    </row>
    <row r="83" spans="3:55" x14ac:dyDescent="0.35"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M83" s="74"/>
      <c r="AN83" s="74"/>
      <c r="AO83" s="74"/>
      <c r="AR83" s="74"/>
      <c r="AS83" s="74"/>
      <c r="AT83" s="74"/>
      <c r="AW83" s="74"/>
      <c r="AX83" s="74"/>
      <c r="AY83" s="74"/>
      <c r="BB83" s="74"/>
      <c r="BC83" s="74"/>
    </row>
    <row r="84" spans="3:55" x14ac:dyDescent="0.35"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M84" s="74"/>
      <c r="AN84" s="74"/>
      <c r="AO84" s="74"/>
      <c r="AR84" s="74"/>
      <c r="AS84" s="74"/>
      <c r="AT84" s="74"/>
      <c r="AW84" s="74"/>
      <c r="AX84" s="74"/>
      <c r="AY84" s="74"/>
      <c r="BB84" s="74"/>
      <c r="BC84" s="74"/>
    </row>
    <row r="85" spans="3:55" x14ac:dyDescent="0.35"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M85" s="74"/>
      <c r="AN85" s="74"/>
      <c r="AO85" s="74"/>
      <c r="AR85" s="74"/>
      <c r="AS85" s="74"/>
      <c r="AT85" s="74"/>
      <c r="AW85" s="74"/>
      <c r="AX85" s="74"/>
      <c r="AY85" s="74"/>
      <c r="BB85" s="74"/>
      <c r="BC85" s="74"/>
    </row>
    <row r="86" spans="3:55" x14ac:dyDescent="0.35"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M86" s="74"/>
      <c r="AN86" s="74"/>
      <c r="AO86" s="74"/>
      <c r="AR86" s="74"/>
      <c r="AS86" s="74"/>
      <c r="AT86" s="74"/>
      <c r="AW86" s="74"/>
      <c r="AX86" s="74"/>
      <c r="AY86" s="74"/>
      <c r="BB86" s="74"/>
      <c r="BC86" s="74"/>
    </row>
    <row r="87" spans="3:55" x14ac:dyDescent="0.35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M87" s="74"/>
      <c r="AN87" s="74"/>
      <c r="AO87" s="74"/>
      <c r="AR87" s="74"/>
      <c r="AS87" s="74"/>
      <c r="AT87" s="74"/>
      <c r="AW87" s="74"/>
      <c r="AX87" s="74"/>
      <c r="AY87" s="74"/>
      <c r="BB87" s="74"/>
      <c r="BC87" s="74"/>
    </row>
    <row r="88" spans="3:55" x14ac:dyDescent="0.35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M88" s="74"/>
      <c r="AN88" s="74"/>
      <c r="AO88" s="74"/>
      <c r="AR88" s="74"/>
      <c r="AS88" s="74"/>
      <c r="AT88" s="74"/>
      <c r="AW88" s="74"/>
      <c r="AX88" s="74"/>
      <c r="AY88" s="74"/>
      <c r="BB88" s="74"/>
      <c r="BC88" s="74"/>
    </row>
    <row r="89" spans="3:55" x14ac:dyDescent="0.35"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M89" s="74"/>
      <c r="AN89" s="74"/>
      <c r="AO89" s="74"/>
      <c r="AR89" s="74"/>
      <c r="AS89" s="74"/>
      <c r="AT89" s="74"/>
      <c r="AW89" s="74"/>
      <c r="AX89" s="74"/>
      <c r="AY89" s="74"/>
      <c r="BB89" s="74"/>
      <c r="BC89" s="74"/>
    </row>
    <row r="90" spans="3:55" x14ac:dyDescent="0.35"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M90" s="74"/>
      <c r="AN90" s="74"/>
      <c r="AO90" s="74"/>
      <c r="AR90" s="74"/>
      <c r="AS90" s="74"/>
      <c r="AT90" s="74"/>
      <c r="AW90" s="74"/>
      <c r="AX90" s="74"/>
      <c r="AY90" s="74"/>
      <c r="BB90" s="74"/>
      <c r="BC90" s="74"/>
    </row>
    <row r="91" spans="3:55" x14ac:dyDescent="0.35"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M91" s="74"/>
      <c r="AN91" s="74"/>
      <c r="AO91" s="74"/>
      <c r="AR91" s="74"/>
      <c r="AS91" s="74"/>
      <c r="AT91" s="74"/>
      <c r="AW91" s="74"/>
      <c r="AX91" s="74"/>
      <c r="AY91" s="74"/>
      <c r="BB91" s="74"/>
      <c r="BC91" s="74"/>
    </row>
    <row r="92" spans="3:55" x14ac:dyDescent="0.35"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M92" s="74"/>
      <c r="AN92" s="74"/>
      <c r="AO92" s="74"/>
      <c r="AR92" s="74"/>
      <c r="AS92" s="74"/>
      <c r="AT92" s="74"/>
      <c r="AW92" s="74"/>
      <c r="AX92" s="74"/>
      <c r="AY92" s="74"/>
      <c r="BB92" s="74"/>
      <c r="BC92" s="74"/>
    </row>
    <row r="93" spans="3:55" x14ac:dyDescent="0.35"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M93" s="74"/>
      <c r="AN93" s="74"/>
      <c r="AO93" s="74"/>
      <c r="AR93" s="74"/>
      <c r="AS93" s="74"/>
      <c r="AT93" s="74"/>
      <c r="AW93" s="74"/>
      <c r="AX93" s="74"/>
      <c r="AY93" s="74"/>
      <c r="BB93" s="74"/>
      <c r="BC93" s="74"/>
    </row>
    <row r="94" spans="3:55" x14ac:dyDescent="0.35"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M94" s="74"/>
      <c r="AN94" s="74"/>
      <c r="AO94" s="74"/>
      <c r="AR94" s="74"/>
      <c r="AS94" s="74"/>
      <c r="AT94" s="74"/>
      <c r="AW94" s="74"/>
      <c r="AX94" s="74"/>
      <c r="AY94" s="74"/>
      <c r="BB94" s="74"/>
      <c r="BC94" s="74"/>
    </row>
    <row r="95" spans="3:55" x14ac:dyDescent="0.35"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M95" s="74"/>
      <c r="AN95" s="74"/>
      <c r="AO95" s="74"/>
      <c r="AR95" s="74"/>
      <c r="AS95" s="74"/>
      <c r="AT95" s="74"/>
      <c r="AW95" s="74"/>
      <c r="AX95" s="74"/>
      <c r="AY95" s="74"/>
      <c r="BB95" s="74"/>
      <c r="BC95" s="74"/>
    </row>
    <row r="96" spans="3:55" x14ac:dyDescent="0.35"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M96" s="74"/>
      <c r="AN96" s="74"/>
      <c r="AO96" s="74"/>
      <c r="AR96" s="74"/>
      <c r="AS96" s="74"/>
      <c r="AT96" s="74"/>
      <c r="AW96" s="74"/>
      <c r="AX96" s="74"/>
      <c r="AY96" s="74"/>
      <c r="BB96" s="74"/>
      <c r="BC96" s="74"/>
    </row>
    <row r="97" spans="3:55" x14ac:dyDescent="0.35"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M97" s="74"/>
      <c r="AN97" s="74"/>
      <c r="AO97" s="74"/>
      <c r="AR97" s="74"/>
      <c r="AS97" s="74"/>
      <c r="AT97" s="74"/>
      <c r="AW97" s="74"/>
      <c r="AX97" s="74"/>
      <c r="AY97" s="74"/>
      <c r="BB97" s="74"/>
      <c r="BC97" s="74"/>
    </row>
    <row r="98" spans="3:55" x14ac:dyDescent="0.35"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M98" s="74"/>
      <c r="AN98" s="74"/>
      <c r="AO98" s="74"/>
      <c r="AR98" s="74"/>
      <c r="AS98" s="74"/>
      <c r="AT98" s="74"/>
      <c r="AW98" s="74"/>
      <c r="AX98" s="74"/>
      <c r="AY98" s="74"/>
      <c r="BB98" s="74"/>
      <c r="BC98" s="74"/>
    </row>
    <row r="99" spans="3:55" x14ac:dyDescent="0.35"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M99" s="74"/>
      <c r="AN99" s="74"/>
      <c r="AO99" s="74"/>
      <c r="AR99" s="74"/>
      <c r="AS99" s="74"/>
      <c r="AT99" s="74"/>
      <c r="AW99" s="74"/>
      <c r="AX99" s="74"/>
      <c r="AY99" s="74"/>
      <c r="BB99" s="74"/>
      <c r="BC99" s="74"/>
    </row>
    <row r="100" spans="3:55" x14ac:dyDescent="0.35"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M100" s="74"/>
      <c r="AN100" s="74"/>
      <c r="AO100" s="74"/>
      <c r="AR100" s="74"/>
      <c r="AS100" s="74"/>
      <c r="AT100" s="74"/>
      <c r="AW100" s="74"/>
      <c r="AX100" s="74"/>
      <c r="AY100" s="74"/>
      <c r="BB100" s="74"/>
      <c r="BC100" s="74"/>
    </row>
    <row r="101" spans="3:55" x14ac:dyDescent="0.35"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M101" s="74"/>
      <c r="AN101" s="74"/>
      <c r="AO101" s="74"/>
      <c r="AR101" s="74"/>
      <c r="AS101" s="74"/>
      <c r="AT101" s="74"/>
      <c r="AW101" s="74"/>
      <c r="AX101" s="74"/>
      <c r="AY101" s="74"/>
      <c r="BB101" s="74"/>
      <c r="BC101" s="74"/>
    </row>
    <row r="102" spans="3:55" x14ac:dyDescent="0.35"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M102" s="74"/>
      <c r="AN102" s="74"/>
      <c r="AO102" s="74"/>
      <c r="AR102" s="74"/>
      <c r="AS102" s="74"/>
      <c r="AT102" s="74"/>
      <c r="AW102" s="74"/>
      <c r="AX102" s="74"/>
      <c r="AY102" s="74"/>
      <c r="BB102" s="74"/>
      <c r="BC102" s="74"/>
    </row>
    <row r="103" spans="3:55" x14ac:dyDescent="0.35"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M103" s="74"/>
      <c r="AN103" s="74"/>
      <c r="AO103" s="74"/>
      <c r="AR103" s="74"/>
      <c r="AS103" s="74"/>
      <c r="AT103" s="74"/>
      <c r="AW103" s="74"/>
      <c r="AX103" s="74"/>
      <c r="AY103" s="74"/>
      <c r="BB103" s="74"/>
      <c r="BC103" s="74"/>
    </row>
    <row r="104" spans="3:55" x14ac:dyDescent="0.35"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M104" s="74"/>
      <c r="AN104" s="74"/>
      <c r="AO104" s="74"/>
      <c r="AR104" s="74"/>
      <c r="AS104" s="74"/>
      <c r="AT104" s="74"/>
      <c r="AW104" s="74"/>
      <c r="AX104" s="74"/>
      <c r="AY104" s="74"/>
      <c r="BB104" s="74"/>
      <c r="BC104" s="74"/>
    </row>
    <row r="105" spans="3:55" x14ac:dyDescent="0.35"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M105" s="74"/>
      <c r="AN105" s="74"/>
      <c r="AO105" s="74"/>
      <c r="AR105" s="74"/>
      <c r="AS105" s="74"/>
      <c r="AT105" s="74"/>
      <c r="AW105" s="74"/>
      <c r="AX105" s="74"/>
      <c r="AY105" s="74"/>
      <c r="BB105" s="74"/>
      <c r="BC105" s="74"/>
    </row>
    <row r="106" spans="3:55" x14ac:dyDescent="0.35"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M106" s="74"/>
      <c r="AN106" s="74"/>
      <c r="AO106" s="74"/>
      <c r="AR106" s="74"/>
      <c r="AS106" s="74"/>
      <c r="AT106" s="74"/>
      <c r="AW106" s="74"/>
      <c r="AX106" s="74"/>
      <c r="AY106" s="74"/>
      <c r="BB106" s="74"/>
      <c r="BC106" s="74"/>
    </row>
    <row r="107" spans="3:55" x14ac:dyDescent="0.35"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M107" s="74"/>
      <c r="AN107" s="74"/>
      <c r="AO107" s="74"/>
      <c r="AR107" s="74"/>
      <c r="AS107" s="74"/>
      <c r="AT107" s="74"/>
      <c r="AW107" s="74"/>
      <c r="AX107" s="74"/>
      <c r="AY107" s="74"/>
      <c r="BB107" s="74"/>
      <c r="BC107" s="74"/>
    </row>
    <row r="108" spans="3:55" x14ac:dyDescent="0.35"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M108" s="74"/>
      <c r="AN108" s="74"/>
      <c r="AO108" s="74"/>
      <c r="AR108" s="74"/>
      <c r="AS108" s="74"/>
      <c r="AT108" s="74"/>
      <c r="AW108" s="74"/>
      <c r="AX108" s="74"/>
      <c r="AY108" s="74"/>
      <c r="BB108" s="74"/>
      <c r="BC108" s="74"/>
    </row>
    <row r="109" spans="3:55" x14ac:dyDescent="0.35"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M109" s="74"/>
      <c r="AN109" s="74"/>
      <c r="AO109" s="74"/>
      <c r="AR109" s="74"/>
      <c r="AS109" s="74"/>
      <c r="AT109" s="74"/>
      <c r="AW109" s="74"/>
      <c r="AX109" s="74"/>
      <c r="AY109" s="74"/>
      <c r="BB109" s="74"/>
      <c r="BC109" s="74"/>
    </row>
    <row r="110" spans="3:55" x14ac:dyDescent="0.35"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M110" s="74"/>
      <c r="AN110" s="74"/>
      <c r="AO110" s="74"/>
      <c r="AR110" s="74"/>
      <c r="AS110" s="74"/>
      <c r="AT110" s="74"/>
      <c r="AW110" s="74"/>
      <c r="AX110" s="74"/>
      <c r="AY110" s="74"/>
      <c r="BB110" s="74"/>
      <c r="BC110" s="74"/>
    </row>
    <row r="111" spans="3:55" x14ac:dyDescent="0.35"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M111" s="74"/>
      <c r="AN111" s="74"/>
      <c r="AO111" s="74"/>
      <c r="AR111" s="74"/>
      <c r="AS111" s="74"/>
      <c r="AT111" s="74"/>
      <c r="AW111" s="74"/>
      <c r="AX111" s="74"/>
      <c r="AY111" s="74"/>
      <c r="BB111" s="74"/>
      <c r="BC111" s="74"/>
    </row>
    <row r="112" spans="3:55" x14ac:dyDescent="0.35"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M112" s="74"/>
      <c r="AN112" s="74"/>
      <c r="AO112" s="74"/>
      <c r="AR112" s="74"/>
      <c r="AS112" s="74"/>
      <c r="AT112" s="74"/>
      <c r="AW112" s="74"/>
      <c r="AX112" s="74"/>
      <c r="AY112" s="74"/>
      <c r="BB112" s="74"/>
      <c r="BC112" s="74"/>
    </row>
    <row r="113" spans="3:55" x14ac:dyDescent="0.35"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M113" s="74"/>
      <c r="AN113" s="74"/>
      <c r="AO113" s="74"/>
      <c r="AR113" s="74"/>
      <c r="AS113" s="74"/>
      <c r="AT113" s="74"/>
      <c r="AW113" s="74"/>
      <c r="AX113" s="74"/>
      <c r="AY113" s="74"/>
      <c r="BB113" s="74"/>
      <c r="BC113" s="74"/>
    </row>
    <row r="114" spans="3:55" x14ac:dyDescent="0.35"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M114" s="74"/>
      <c r="AN114" s="74"/>
      <c r="AO114" s="74"/>
      <c r="AR114" s="74"/>
      <c r="AS114" s="74"/>
      <c r="AT114" s="74"/>
      <c r="AW114" s="74"/>
      <c r="AX114" s="74"/>
      <c r="AY114" s="74"/>
      <c r="BB114" s="74"/>
      <c r="BC114" s="74"/>
    </row>
    <row r="115" spans="3:55" x14ac:dyDescent="0.35"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M115" s="74"/>
      <c r="AN115" s="74"/>
      <c r="AO115" s="74"/>
      <c r="AR115" s="74"/>
      <c r="AS115" s="74"/>
      <c r="AT115" s="74"/>
      <c r="AW115" s="74"/>
      <c r="AX115" s="74"/>
      <c r="AY115" s="74"/>
      <c r="BB115" s="74"/>
      <c r="BC115" s="74"/>
    </row>
    <row r="116" spans="3:55" x14ac:dyDescent="0.35"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M116" s="74"/>
      <c r="AN116" s="74"/>
      <c r="AO116" s="74"/>
      <c r="AR116" s="74"/>
      <c r="AS116" s="74"/>
      <c r="AT116" s="74"/>
      <c r="AW116" s="74"/>
      <c r="AX116" s="74"/>
      <c r="AY116" s="74"/>
      <c r="BB116" s="74"/>
      <c r="BC116" s="74"/>
    </row>
    <row r="117" spans="3:55" x14ac:dyDescent="0.35"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M117" s="74"/>
      <c r="AN117" s="74"/>
      <c r="AO117" s="74"/>
      <c r="AR117" s="74"/>
      <c r="AS117" s="74"/>
      <c r="AT117" s="74"/>
      <c r="AW117" s="74"/>
      <c r="AX117" s="74"/>
      <c r="AY117" s="74"/>
      <c r="BB117" s="74"/>
      <c r="BC117" s="74"/>
    </row>
    <row r="118" spans="3:55" x14ac:dyDescent="0.35"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M118" s="74"/>
      <c r="AN118" s="74"/>
      <c r="AO118" s="74"/>
      <c r="AR118" s="74"/>
      <c r="AS118" s="74"/>
      <c r="AT118" s="74"/>
      <c r="AW118" s="74"/>
      <c r="AX118" s="74"/>
      <c r="AY118" s="74"/>
      <c r="BB118" s="74"/>
      <c r="BC118" s="74"/>
    </row>
    <row r="119" spans="3:55" x14ac:dyDescent="0.35"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M119" s="74"/>
      <c r="AN119" s="74"/>
      <c r="AO119" s="74"/>
      <c r="AR119" s="74"/>
      <c r="AS119" s="74"/>
      <c r="AT119" s="74"/>
      <c r="AW119" s="74"/>
      <c r="AX119" s="74"/>
      <c r="AY119" s="74"/>
      <c r="BB119" s="74"/>
      <c r="BC119" s="74"/>
    </row>
    <row r="120" spans="3:55" x14ac:dyDescent="0.35"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M120" s="74"/>
      <c r="AN120" s="74"/>
      <c r="AO120" s="74"/>
      <c r="AR120" s="74"/>
      <c r="AS120" s="74"/>
      <c r="AT120" s="74"/>
      <c r="AW120" s="74"/>
      <c r="AX120" s="74"/>
      <c r="AY120" s="74"/>
      <c r="BB120" s="74"/>
      <c r="BC120" s="74"/>
    </row>
    <row r="121" spans="3:55" x14ac:dyDescent="0.35"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M121" s="74"/>
      <c r="AN121" s="74"/>
      <c r="AO121" s="74"/>
      <c r="AR121" s="74"/>
      <c r="AS121" s="74"/>
      <c r="AT121" s="74"/>
      <c r="AW121" s="74"/>
      <c r="AX121" s="74"/>
      <c r="AY121" s="74"/>
      <c r="BB121" s="74"/>
      <c r="BC121" s="74"/>
    </row>
    <row r="122" spans="3:55" x14ac:dyDescent="0.35"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M122" s="74"/>
      <c r="AN122" s="74"/>
      <c r="AO122" s="74"/>
      <c r="AR122" s="74"/>
      <c r="AS122" s="74"/>
      <c r="AT122" s="74"/>
      <c r="AW122" s="74"/>
      <c r="AX122" s="74"/>
      <c r="AY122" s="74"/>
      <c r="BB122" s="74"/>
      <c r="BC122" s="74"/>
    </row>
    <row r="123" spans="3:55" x14ac:dyDescent="0.35"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M123" s="74"/>
      <c r="AN123" s="74"/>
      <c r="AO123" s="74"/>
      <c r="AR123" s="74"/>
      <c r="AS123" s="74"/>
      <c r="AT123" s="74"/>
      <c r="AW123" s="74"/>
      <c r="AX123" s="74"/>
      <c r="AY123" s="74"/>
      <c r="BB123" s="74"/>
      <c r="BC123" s="74"/>
    </row>
    <row r="124" spans="3:55" x14ac:dyDescent="0.35"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M124" s="74"/>
      <c r="AN124" s="74"/>
      <c r="AO124" s="74"/>
      <c r="AR124" s="74"/>
      <c r="AS124" s="74"/>
      <c r="AT124" s="74"/>
      <c r="AW124" s="74"/>
      <c r="AX124" s="74"/>
      <c r="AY124" s="74"/>
      <c r="BB124" s="74"/>
      <c r="BC124" s="74"/>
    </row>
    <row r="125" spans="3:55" x14ac:dyDescent="0.35"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M125" s="74"/>
      <c r="AN125" s="74"/>
      <c r="AO125" s="74"/>
      <c r="AR125" s="74"/>
      <c r="AS125" s="74"/>
      <c r="AT125" s="74"/>
      <c r="AW125" s="74"/>
      <c r="AX125" s="74"/>
      <c r="AY125" s="74"/>
      <c r="BB125" s="74"/>
      <c r="BC125" s="74"/>
    </row>
    <row r="126" spans="3:55" x14ac:dyDescent="0.35"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M126" s="74"/>
      <c r="AN126" s="74"/>
      <c r="AO126" s="74"/>
      <c r="AR126" s="74"/>
      <c r="AS126" s="74"/>
      <c r="AT126" s="74"/>
      <c r="AW126" s="74"/>
      <c r="AX126" s="74"/>
      <c r="AY126" s="74"/>
      <c r="BB126" s="74"/>
      <c r="BC126" s="74"/>
    </row>
    <row r="127" spans="3:55" x14ac:dyDescent="0.35"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M127" s="74"/>
      <c r="AN127" s="74"/>
      <c r="AO127" s="74"/>
      <c r="AR127" s="74"/>
      <c r="AS127" s="74"/>
      <c r="AT127" s="74"/>
      <c r="AW127" s="74"/>
      <c r="AX127" s="74"/>
      <c r="AY127" s="74"/>
      <c r="BB127" s="74"/>
      <c r="BC127" s="74"/>
    </row>
    <row r="128" spans="3:55" x14ac:dyDescent="0.35"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M128" s="74"/>
      <c r="AN128" s="74"/>
      <c r="AO128" s="74"/>
      <c r="AR128" s="74"/>
      <c r="AS128" s="74"/>
      <c r="AT128" s="74"/>
      <c r="AW128" s="74"/>
      <c r="AX128" s="74"/>
      <c r="AY128" s="74"/>
      <c r="BB128" s="74"/>
      <c r="BC128" s="74"/>
    </row>
    <row r="129" spans="3:55" x14ac:dyDescent="0.35"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M129" s="74"/>
      <c r="AN129" s="74"/>
      <c r="AO129" s="74"/>
      <c r="AR129" s="74"/>
      <c r="AS129" s="74"/>
      <c r="AT129" s="74"/>
      <c r="AW129" s="74"/>
      <c r="AX129" s="74"/>
      <c r="AY129" s="74"/>
      <c r="BB129" s="74"/>
      <c r="BC129" s="74"/>
    </row>
    <row r="130" spans="3:55" x14ac:dyDescent="0.35"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M130" s="74"/>
      <c r="AN130" s="74"/>
      <c r="AO130" s="74"/>
      <c r="AR130" s="74"/>
      <c r="AS130" s="74"/>
      <c r="AT130" s="74"/>
      <c r="AW130" s="74"/>
      <c r="AX130" s="74"/>
      <c r="AY130" s="74"/>
      <c r="BB130" s="74"/>
      <c r="BC130" s="74"/>
    </row>
    <row r="131" spans="3:55" x14ac:dyDescent="0.35"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M131" s="74"/>
      <c r="AN131" s="74"/>
      <c r="AO131" s="74"/>
      <c r="AR131" s="74"/>
      <c r="AS131" s="74"/>
      <c r="AT131" s="74"/>
      <c r="AW131" s="74"/>
      <c r="AX131" s="74"/>
      <c r="AY131" s="74"/>
      <c r="BB131" s="74"/>
      <c r="BC131" s="74"/>
    </row>
    <row r="132" spans="3:55" x14ac:dyDescent="0.35"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M132" s="74"/>
      <c r="AN132" s="74"/>
      <c r="AO132" s="74"/>
      <c r="AR132" s="74"/>
      <c r="AS132" s="74"/>
      <c r="AT132" s="74"/>
      <c r="AW132" s="74"/>
      <c r="AX132" s="74"/>
      <c r="AY132" s="74"/>
      <c r="BB132" s="74"/>
      <c r="BC132" s="74"/>
    </row>
    <row r="133" spans="3:55" x14ac:dyDescent="0.35"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M133" s="74"/>
      <c r="AN133" s="74"/>
      <c r="AO133" s="74"/>
      <c r="AR133" s="74"/>
      <c r="AS133" s="74"/>
      <c r="AT133" s="74"/>
      <c r="AW133" s="74"/>
      <c r="AX133" s="74"/>
      <c r="AY133" s="74"/>
      <c r="BB133" s="74"/>
      <c r="BC133" s="74"/>
    </row>
    <row r="134" spans="3:55" x14ac:dyDescent="0.35"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M134" s="74"/>
      <c r="AN134" s="74"/>
      <c r="AO134" s="74"/>
      <c r="AR134" s="74"/>
      <c r="AS134" s="74"/>
      <c r="AT134" s="74"/>
      <c r="AW134" s="74"/>
      <c r="AX134" s="74"/>
      <c r="AY134" s="74"/>
      <c r="BB134" s="74"/>
      <c r="BC134" s="74"/>
    </row>
    <row r="135" spans="3:55" x14ac:dyDescent="0.35"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M135" s="74"/>
      <c r="AN135" s="74"/>
      <c r="AO135" s="74"/>
      <c r="AR135" s="74"/>
      <c r="AS135" s="74"/>
      <c r="AT135" s="74"/>
      <c r="AW135" s="74"/>
      <c r="AX135" s="74"/>
      <c r="AY135" s="74"/>
      <c r="BB135" s="74"/>
      <c r="BC135" s="74"/>
    </row>
    <row r="136" spans="3:55" x14ac:dyDescent="0.35"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M136" s="74"/>
      <c r="AN136" s="74"/>
      <c r="AO136" s="74"/>
      <c r="AR136" s="74"/>
      <c r="AS136" s="74"/>
      <c r="AT136" s="74"/>
      <c r="AW136" s="74"/>
      <c r="AX136" s="74"/>
      <c r="AY136" s="74"/>
      <c r="BB136" s="74"/>
      <c r="BC136" s="74"/>
    </row>
    <row r="137" spans="3:55" x14ac:dyDescent="0.35"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M137" s="74"/>
      <c r="AN137" s="74"/>
      <c r="AO137" s="74"/>
      <c r="AR137" s="74"/>
      <c r="AS137" s="74"/>
      <c r="AT137" s="74"/>
      <c r="AW137" s="74"/>
      <c r="AX137" s="74"/>
      <c r="AY137" s="74"/>
      <c r="BB137" s="74"/>
      <c r="BC137" s="74"/>
    </row>
    <row r="138" spans="3:55" x14ac:dyDescent="0.35"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M138" s="74"/>
      <c r="AN138" s="74"/>
      <c r="AO138" s="74"/>
      <c r="AR138" s="74"/>
      <c r="AS138" s="74"/>
      <c r="AT138" s="74"/>
      <c r="AW138" s="74"/>
      <c r="AX138" s="74"/>
      <c r="AY138" s="74"/>
      <c r="BB138" s="74"/>
      <c r="BC138" s="74"/>
    </row>
    <row r="139" spans="3:55" x14ac:dyDescent="0.35"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M139" s="74"/>
      <c r="AN139" s="74"/>
      <c r="AO139" s="74"/>
      <c r="AR139" s="74"/>
      <c r="AS139" s="74"/>
      <c r="AT139" s="74"/>
      <c r="AW139" s="74"/>
      <c r="AX139" s="74"/>
      <c r="AY139" s="74"/>
      <c r="BB139" s="74"/>
      <c r="BC139" s="74"/>
    </row>
    <row r="140" spans="3:55" x14ac:dyDescent="0.35"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M140" s="74"/>
      <c r="AN140" s="74"/>
      <c r="AO140" s="74"/>
      <c r="AR140" s="74"/>
      <c r="AS140" s="74"/>
      <c r="AT140" s="74"/>
      <c r="AW140" s="74"/>
      <c r="AX140" s="74"/>
      <c r="AY140" s="74"/>
      <c r="BB140" s="74"/>
      <c r="BC140" s="74"/>
    </row>
    <row r="141" spans="3:55" x14ac:dyDescent="0.35"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M141" s="74"/>
      <c r="AN141" s="74"/>
      <c r="AO141" s="74"/>
      <c r="AR141" s="74"/>
      <c r="AS141" s="74"/>
      <c r="AT141" s="74"/>
      <c r="AW141" s="74"/>
      <c r="AX141" s="74"/>
      <c r="AY141" s="74"/>
      <c r="BB141" s="74"/>
      <c r="BC141" s="74"/>
    </row>
    <row r="142" spans="3:55" x14ac:dyDescent="0.35"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M142" s="74"/>
      <c r="AN142" s="74"/>
      <c r="AO142" s="74"/>
      <c r="AR142" s="74"/>
      <c r="AS142" s="74"/>
      <c r="AT142" s="74"/>
      <c r="AW142" s="74"/>
      <c r="AX142" s="74"/>
      <c r="AY142" s="74"/>
      <c r="BB142" s="74"/>
      <c r="BC142" s="74"/>
    </row>
    <row r="143" spans="3:55" x14ac:dyDescent="0.35"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M143" s="74"/>
      <c r="AN143" s="74"/>
      <c r="AO143" s="74"/>
      <c r="AR143" s="74"/>
      <c r="AS143" s="74"/>
      <c r="AT143" s="74"/>
      <c r="AW143" s="74"/>
      <c r="AX143" s="74"/>
      <c r="AY143" s="74"/>
      <c r="BB143" s="74"/>
      <c r="BC143" s="74"/>
    </row>
    <row r="144" spans="3:55" x14ac:dyDescent="0.35"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M144" s="74"/>
      <c r="AN144" s="74"/>
      <c r="AO144" s="74"/>
      <c r="AR144" s="74"/>
      <c r="AS144" s="74"/>
      <c r="AT144" s="74"/>
      <c r="AW144" s="74"/>
      <c r="AX144" s="74"/>
      <c r="AY144" s="74"/>
      <c r="BB144" s="74"/>
      <c r="BC144" s="74"/>
    </row>
    <row r="145" spans="3:55" x14ac:dyDescent="0.35"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M145" s="74"/>
      <c r="AN145" s="74"/>
      <c r="AO145" s="74"/>
      <c r="AR145" s="74"/>
      <c r="AS145" s="74"/>
      <c r="AT145" s="74"/>
      <c r="AW145" s="74"/>
      <c r="AX145" s="74"/>
      <c r="AY145" s="74"/>
      <c r="BB145" s="74"/>
      <c r="BC145" s="74"/>
    </row>
    <row r="146" spans="3:55" x14ac:dyDescent="0.35"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M146" s="74"/>
      <c r="AN146" s="74"/>
      <c r="AO146" s="74"/>
      <c r="AR146" s="74"/>
      <c r="AS146" s="74"/>
      <c r="AT146" s="74"/>
      <c r="AW146" s="74"/>
      <c r="AX146" s="74"/>
      <c r="AY146" s="74"/>
      <c r="BB146" s="74"/>
      <c r="BC146" s="74"/>
    </row>
    <row r="147" spans="3:55" x14ac:dyDescent="0.35"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M147" s="74"/>
      <c r="AN147" s="74"/>
      <c r="AO147" s="74"/>
      <c r="AR147" s="74"/>
      <c r="AS147" s="74"/>
      <c r="AT147" s="74"/>
      <c r="AW147" s="74"/>
      <c r="AX147" s="74"/>
      <c r="AY147" s="74"/>
      <c r="BB147" s="74"/>
      <c r="BC147" s="74"/>
    </row>
    <row r="148" spans="3:55" x14ac:dyDescent="0.35"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M148" s="74"/>
      <c r="AN148" s="74"/>
      <c r="AO148" s="74"/>
      <c r="AR148" s="74"/>
      <c r="AS148" s="74"/>
      <c r="AT148" s="74"/>
      <c r="AW148" s="74"/>
      <c r="AX148" s="74"/>
      <c r="AY148" s="74"/>
      <c r="BB148" s="74"/>
      <c r="BC148" s="74"/>
    </row>
    <row r="149" spans="3:55" x14ac:dyDescent="0.35"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M149" s="74"/>
      <c r="AN149" s="74"/>
      <c r="AO149" s="74"/>
      <c r="AR149" s="74"/>
      <c r="AS149" s="74"/>
      <c r="AT149" s="74"/>
      <c r="AW149" s="74"/>
      <c r="AX149" s="74"/>
      <c r="AY149" s="74"/>
      <c r="BB149" s="74"/>
      <c r="BC149" s="74"/>
    </row>
    <row r="150" spans="3:55" x14ac:dyDescent="0.35"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M150" s="74"/>
      <c r="AN150" s="74"/>
      <c r="AO150" s="74"/>
      <c r="AR150" s="74"/>
      <c r="AS150" s="74"/>
      <c r="AT150" s="74"/>
      <c r="AW150" s="74"/>
      <c r="AX150" s="74"/>
      <c r="AY150" s="74"/>
      <c r="BB150" s="74"/>
      <c r="BC150" s="74"/>
    </row>
    <row r="151" spans="3:55" x14ac:dyDescent="0.35"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M151" s="74"/>
      <c r="AN151" s="74"/>
      <c r="AO151" s="74"/>
      <c r="AR151" s="74"/>
      <c r="AS151" s="74"/>
      <c r="AT151" s="74"/>
      <c r="AW151" s="74"/>
      <c r="AX151" s="74"/>
      <c r="AY151" s="74"/>
      <c r="BB151" s="74"/>
      <c r="BC151" s="74"/>
    </row>
    <row r="152" spans="3:55" x14ac:dyDescent="0.35"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M152" s="74"/>
      <c r="AN152" s="74"/>
      <c r="AO152" s="74"/>
      <c r="AR152" s="74"/>
      <c r="AS152" s="74"/>
      <c r="AT152" s="74"/>
      <c r="AW152" s="74"/>
      <c r="AX152" s="74"/>
      <c r="AY152" s="74"/>
      <c r="BB152" s="74"/>
      <c r="BC152" s="74"/>
    </row>
    <row r="153" spans="3:55" x14ac:dyDescent="0.35"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M153" s="74"/>
      <c r="AN153" s="74"/>
      <c r="AO153" s="74"/>
      <c r="AR153" s="74"/>
      <c r="AS153" s="74"/>
      <c r="AT153" s="74"/>
      <c r="AW153" s="74"/>
      <c r="AX153" s="74"/>
      <c r="AY153" s="74"/>
      <c r="BB153" s="74"/>
      <c r="BC153" s="74"/>
    </row>
    <row r="154" spans="3:55" x14ac:dyDescent="0.35"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M154" s="74"/>
      <c r="AN154" s="74"/>
      <c r="AO154" s="74"/>
      <c r="AR154" s="74"/>
      <c r="AS154" s="74"/>
      <c r="AT154" s="74"/>
      <c r="AW154" s="74"/>
      <c r="AX154" s="74"/>
      <c r="AY154" s="74"/>
      <c r="BB154" s="74"/>
      <c r="BC154" s="74"/>
    </row>
    <row r="155" spans="3:55" x14ac:dyDescent="0.35"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M155" s="74"/>
      <c r="AN155" s="74"/>
      <c r="AO155" s="74"/>
      <c r="AR155" s="74"/>
      <c r="AS155" s="74"/>
      <c r="AT155" s="74"/>
      <c r="AW155" s="74"/>
      <c r="AX155" s="74"/>
      <c r="AY155" s="74"/>
      <c r="BB155" s="74"/>
      <c r="BC155" s="74"/>
    </row>
    <row r="156" spans="3:55" x14ac:dyDescent="0.35"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M156" s="74"/>
      <c r="AN156" s="74"/>
      <c r="AO156" s="74"/>
      <c r="AR156" s="74"/>
      <c r="AS156" s="74"/>
      <c r="AT156" s="74"/>
      <c r="AW156" s="74"/>
      <c r="AX156" s="74"/>
      <c r="AY156" s="74"/>
      <c r="BB156" s="74"/>
      <c r="BC156" s="74"/>
    </row>
    <row r="157" spans="3:55" x14ac:dyDescent="0.35"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M157" s="74"/>
      <c r="AN157" s="74"/>
      <c r="AO157" s="74"/>
      <c r="AR157" s="74"/>
      <c r="AS157" s="74"/>
      <c r="AT157" s="74"/>
      <c r="AW157" s="74"/>
      <c r="AX157" s="74"/>
      <c r="AY157" s="74"/>
      <c r="BB157" s="74"/>
      <c r="BC157" s="74"/>
    </row>
    <row r="158" spans="3:55" x14ac:dyDescent="0.35"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M158" s="74"/>
      <c r="AN158" s="74"/>
      <c r="AO158" s="74"/>
      <c r="AR158" s="74"/>
      <c r="AS158" s="74"/>
      <c r="AT158" s="74"/>
      <c r="AW158" s="74"/>
      <c r="AX158" s="74"/>
      <c r="AY158" s="74"/>
      <c r="BB158" s="74"/>
      <c r="BC158" s="74"/>
    </row>
    <row r="159" spans="3:55" x14ac:dyDescent="0.35"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M159" s="74"/>
      <c r="AN159" s="74"/>
      <c r="AO159" s="74"/>
      <c r="AR159" s="74"/>
      <c r="AS159" s="74"/>
      <c r="AT159" s="74"/>
      <c r="AW159" s="74"/>
      <c r="AX159" s="74"/>
      <c r="AY159" s="74"/>
      <c r="BB159" s="74"/>
      <c r="BC159" s="74"/>
    </row>
    <row r="160" spans="3:55" x14ac:dyDescent="0.35"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M160" s="74"/>
      <c r="AN160" s="74"/>
      <c r="AO160" s="74"/>
      <c r="AR160" s="74"/>
      <c r="AS160" s="74"/>
      <c r="AT160" s="74"/>
      <c r="AW160" s="74"/>
      <c r="AX160" s="74"/>
      <c r="AY160" s="74"/>
      <c r="BB160" s="74"/>
      <c r="BC160" s="74"/>
    </row>
    <row r="161" spans="3:55" x14ac:dyDescent="0.35"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M161" s="74"/>
      <c r="AN161" s="74"/>
      <c r="AO161" s="74"/>
      <c r="AR161" s="74"/>
      <c r="AS161" s="74"/>
      <c r="AT161" s="74"/>
      <c r="AW161" s="74"/>
      <c r="AX161" s="74"/>
      <c r="AY161" s="74"/>
      <c r="BB161" s="74"/>
      <c r="BC161" s="74"/>
    </row>
    <row r="162" spans="3:55" x14ac:dyDescent="0.35"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M162" s="74"/>
      <c r="AN162" s="74"/>
      <c r="AO162" s="74"/>
      <c r="AR162" s="74"/>
      <c r="AS162" s="74"/>
      <c r="AT162" s="74"/>
      <c r="AW162" s="74"/>
      <c r="AX162" s="74"/>
      <c r="AY162" s="74"/>
      <c r="BB162" s="74"/>
      <c r="BC162" s="74"/>
    </row>
    <row r="163" spans="3:55" x14ac:dyDescent="0.35"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M163" s="74"/>
      <c r="AN163" s="74"/>
      <c r="AO163" s="74"/>
      <c r="AR163" s="74"/>
      <c r="AS163" s="74"/>
      <c r="AT163" s="74"/>
      <c r="AW163" s="74"/>
      <c r="AX163" s="74"/>
      <c r="AY163" s="74"/>
      <c r="BB163" s="74"/>
      <c r="BC163" s="74"/>
    </row>
    <row r="164" spans="3:55" x14ac:dyDescent="0.35"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M164" s="74"/>
      <c r="AN164" s="74"/>
      <c r="AO164" s="74"/>
      <c r="AR164" s="74"/>
      <c r="AS164" s="74"/>
      <c r="AT164" s="74"/>
      <c r="AW164" s="74"/>
      <c r="AX164" s="74"/>
      <c r="AY164" s="74"/>
      <c r="BB164" s="74"/>
      <c r="BC164" s="74"/>
    </row>
    <row r="165" spans="3:55" x14ac:dyDescent="0.35"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M165" s="74"/>
      <c r="AN165" s="74"/>
      <c r="AO165" s="74"/>
      <c r="AR165" s="74"/>
      <c r="AS165" s="74"/>
      <c r="AT165" s="74"/>
      <c r="AW165" s="74"/>
      <c r="AX165" s="74"/>
      <c r="AY165" s="74"/>
      <c r="BB165" s="74"/>
      <c r="BC165" s="74"/>
    </row>
    <row r="166" spans="3:55" x14ac:dyDescent="0.35"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M166" s="74"/>
      <c r="AN166" s="74"/>
      <c r="AO166" s="74"/>
      <c r="AR166" s="74"/>
      <c r="AS166" s="74"/>
      <c r="AT166" s="74"/>
      <c r="AW166" s="74"/>
      <c r="AX166" s="74"/>
      <c r="AY166" s="74"/>
      <c r="BB166" s="74"/>
      <c r="BC166" s="74"/>
    </row>
    <row r="167" spans="3:55" x14ac:dyDescent="0.35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M167" s="74"/>
      <c r="AN167" s="74"/>
      <c r="AO167" s="74"/>
      <c r="AR167" s="74"/>
      <c r="AS167" s="74"/>
      <c r="AT167" s="74"/>
      <c r="AW167" s="74"/>
      <c r="AX167" s="74"/>
      <c r="AY167" s="74"/>
      <c r="BB167" s="74"/>
      <c r="BC167" s="74"/>
    </row>
    <row r="168" spans="3:55" x14ac:dyDescent="0.35"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M168" s="74"/>
      <c r="AN168" s="74"/>
      <c r="AO168" s="74"/>
      <c r="AR168" s="74"/>
      <c r="AS168" s="74"/>
      <c r="AT168" s="74"/>
      <c r="AW168" s="74"/>
      <c r="AX168" s="74"/>
      <c r="AY168" s="74"/>
      <c r="BB168" s="74"/>
      <c r="BC168" s="74"/>
    </row>
    <row r="169" spans="3:55" x14ac:dyDescent="0.35"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M169" s="74"/>
      <c r="AN169" s="74"/>
      <c r="AO169" s="74"/>
      <c r="AR169" s="74"/>
      <c r="AS169" s="74"/>
      <c r="AT169" s="74"/>
      <c r="AW169" s="74"/>
      <c r="AX169" s="74"/>
      <c r="AY169" s="74"/>
      <c r="BB169" s="74"/>
      <c r="BC169" s="74"/>
    </row>
    <row r="170" spans="3:55" x14ac:dyDescent="0.35"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M170" s="74"/>
      <c r="AN170" s="74"/>
      <c r="AO170" s="74"/>
      <c r="AR170" s="74"/>
      <c r="AS170" s="74"/>
      <c r="AT170" s="74"/>
      <c r="AW170" s="74"/>
      <c r="AX170" s="74"/>
      <c r="AY170" s="74"/>
      <c r="BB170" s="74"/>
      <c r="BC170" s="74"/>
    </row>
    <row r="171" spans="3:55" x14ac:dyDescent="0.35"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M171" s="74"/>
      <c r="AN171" s="74"/>
      <c r="AO171" s="74"/>
      <c r="AR171" s="74"/>
      <c r="AS171" s="74"/>
      <c r="AT171" s="74"/>
      <c r="AW171" s="74"/>
      <c r="AX171" s="74"/>
      <c r="AY171" s="74"/>
      <c r="BB171" s="74"/>
      <c r="BC171" s="74"/>
    </row>
    <row r="172" spans="3:55" x14ac:dyDescent="0.35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M172" s="74"/>
      <c r="AN172" s="74"/>
      <c r="AO172" s="74"/>
      <c r="AR172" s="74"/>
      <c r="AS172" s="74"/>
      <c r="AT172" s="74"/>
      <c r="AW172" s="74"/>
      <c r="AX172" s="74"/>
      <c r="AY172" s="74"/>
      <c r="BB172" s="74"/>
      <c r="BC172" s="74"/>
    </row>
    <row r="173" spans="3:55" x14ac:dyDescent="0.35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M173" s="74"/>
      <c r="AN173" s="74"/>
      <c r="AO173" s="74"/>
      <c r="AR173" s="74"/>
      <c r="AS173" s="74"/>
      <c r="AT173" s="74"/>
      <c r="AW173" s="74"/>
      <c r="AX173" s="74"/>
      <c r="AY173" s="74"/>
      <c r="BB173" s="74"/>
      <c r="BC173" s="74"/>
    </row>
    <row r="174" spans="3:55" x14ac:dyDescent="0.35"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3"/>
      <c r="AA174" s="74"/>
      <c r="AB174" s="74"/>
      <c r="AC174" s="74"/>
      <c r="AD174" s="74"/>
      <c r="AE174" s="74"/>
      <c r="AF174" s="74"/>
      <c r="AG174" s="74"/>
      <c r="AH174" s="74"/>
      <c r="AM174" s="74"/>
      <c r="AN174" s="74"/>
      <c r="AO174" s="74"/>
      <c r="AR174" s="74"/>
      <c r="AS174" s="74"/>
      <c r="AT174" s="74"/>
      <c r="AW174" s="74"/>
      <c r="AX174" s="74"/>
      <c r="AY174" s="74"/>
      <c r="BB174" s="74"/>
      <c r="BC174" s="74"/>
    </row>
    <row r="175" spans="3:55" x14ac:dyDescent="0.35"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3"/>
      <c r="AA175" s="74"/>
      <c r="AB175" s="74"/>
      <c r="AC175" s="74"/>
      <c r="AD175" s="74"/>
      <c r="AE175" s="74"/>
      <c r="AF175" s="74"/>
      <c r="AG175" s="74"/>
      <c r="AH175" s="74"/>
      <c r="AM175" s="74"/>
      <c r="AN175" s="74"/>
      <c r="AO175" s="74"/>
      <c r="AR175" s="74"/>
      <c r="AS175" s="74"/>
      <c r="AT175" s="74"/>
      <c r="AW175" s="74"/>
      <c r="AX175" s="74"/>
      <c r="AY175" s="74"/>
      <c r="BB175" s="74"/>
      <c r="BC175" s="74"/>
    </row>
    <row r="176" spans="3:55" x14ac:dyDescent="0.35"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3"/>
      <c r="AA176" s="74"/>
      <c r="AB176" s="74"/>
      <c r="AC176" s="74"/>
      <c r="AD176" s="74"/>
      <c r="AE176" s="74"/>
      <c r="AF176" s="74"/>
      <c r="AG176" s="74"/>
      <c r="AH176" s="74"/>
      <c r="AM176" s="74"/>
      <c r="AN176" s="74"/>
      <c r="AO176" s="74"/>
      <c r="AR176" s="74"/>
      <c r="AS176" s="74"/>
      <c r="AT176" s="74"/>
      <c r="AW176" s="74"/>
      <c r="AX176" s="74"/>
      <c r="AY176" s="74"/>
      <c r="BB176" s="74"/>
      <c r="BC176" s="74"/>
    </row>
    <row r="177" spans="3:55" x14ac:dyDescent="0.35"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3"/>
      <c r="AA177" s="74"/>
      <c r="AB177" s="74"/>
      <c r="AC177" s="74"/>
      <c r="AD177" s="74"/>
      <c r="AE177" s="74"/>
      <c r="AF177" s="74"/>
      <c r="AG177" s="74"/>
      <c r="AH177" s="74"/>
      <c r="AM177" s="74"/>
      <c r="AN177" s="74"/>
      <c r="AO177" s="74"/>
      <c r="AR177" s="74"/>
      <c r="AS177" s="74"/>
      <c r="AT177" s="74"/>
      <c r="AW177" s="74"/>
      <c r="AX177" s="74"/>
      <c r="AY177" s="74"/>
      <c r="BB177" s="74"/>
      <c r="BC177" s="74"/>
    </row>
    <row r="178" spans="3:55" x14ac:dyDescent="0.35"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3"/>
      <c r="AA178" s="74"/>
      <c r="AB178" s="74"/>
      <c r="AC178" s="74"/>
      <c r="AD178" s="74"/>
      <c r="AE178" s="74"/>
      <c r="AF178" s="74"/>
      <c r="AG178" s="74"/>
      <c r="AH178" s="74"/>
      <c r="AM178" s="74"/>
      <c r="AN178" s="74"/>
      <c r="AO178" s="74"/>
      <c r="AR178" s="74"/>
      <c r="AS178" s="74"/>
      <c r="AT178" s="74"/>
      <c r="AW178" s="74"/>
      <c r="AX178" s="74"/>
      <c r="AY178" s="74"/>
      <c r="BB178" s="74"/>
      <c r="BC178" s="74"/>
    </row>
    <row r="179" spans="3:55" x14ac:dyDescent="0.35"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3"/>
      <c r="AA179" s="74"/>
      <c r="AB179" s="74"/>
      <c r="AC179" s="74"/>
      <c r="AD179" s="74"/>
      <c r="AE179" s="74"/>
      <c r="AF179" s="74"/>
      <c r="AG179" s="74"/>
      <c r="AH179" s="74"/>
      <c r="AM179" s="74"/>
      <c r="AN179" s="74"/>
      <c r="AO179" s="74"/>
      <c r="AR179" s="74"/>
      <c r="AS179" s="74"/>
      <c r="AT179" s="74"/>
      <c r="AW179" s="74"/>
      <c r="AX179" s="74"/>
      <c r="AY179" s="74"/>
      <c r="BB179" s="74"/>
      <c r="BC179" s="74"/>
    </row>
    <row r="180" spans="3:55" x14ac:dyDescent="0.35"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3"/>
      <c r="AA180" s="74"/>
      <c r="AB180" s="74"/>
      <c r="AC180" s="74"/>
      <c r="AD180" s="74"/>
      <c r="AE180" s="74"/>
      <c r="AF180" s="74"/>
      <c r="AG180" s="74"/>
      <c r="AH180" s="74"/>
      <c r="AM180" s="74"/>
      <c r="AN180" s="74"/>
      <c r="AO180" s="74"/>
      <c r="AR180" s="74"/>
      <c r="AS180" s="74"/>
      <c r="AT180" s="74"/>
      <c r="AW180" s="74"/>
      <c r="AX180" s="74"/>
      <c r="AY180" s="74"/>
      <c r="BB180" s="74"/>
      <c r="BC180" s="74"/>
    </row>
    <row r="181" spans="3:55" x14ac:dyDescent="0.35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3"/>
      <c r="AA181" s="74"/>
      <c r="AB181" s="74"/>
      <c r="AC181" s="74"/>
      <c r="AD181" s="74"/>
      <c r="AE181" s="74"/>
      <c r="AF181" s="74"/>
      <c r="AG181" s="74"/>
      <c r="AH181" s="74"/>
      <c r="AM181" s="74"/>
      <c r="AN181" s="74"/>
      <c r="AO181" s="74"/>
      <c r="AR181" s="74"/>
      <c r="AS181" s="74"/>
      <c r="AT181" s="74"/>
      <c r="AW181" s="74"/>
      <c r="AX181" s="74"/>
      <c r="AY181" s="74"/>
      <c r="BB181" s="74"/>
      <c r="BC181" s="74"/>
    </row>
  </sheetData>
  <mergeCells count="72">
    <mergeCell ref="AM47:AN47"/>
    <mergeCell ref="AR47:AS47"/>
    <mergeCell ref="AW47:AX47"/>
    <mergeCell ref="BB47:BC47"/>
    <mergeCell ref="AM48:AN48"/>
    <mergeCell ref="AR48:AS48"/>
    <mergeCell ref="AW48:AX48"/>
    <mergeCell ref="BB48:BC48"/>
    <mergeCell ref="AM32:AN32"/>
    <mergeCell ref="AR32:AS32"/>
    <mergeCell ref="AW32:AX32"/>
    <mergeCell ref="BB32:BC32"/>
    <mergeCell ref="AM33:AN33"/>
    <mergeCell ref="AR33:AS33"/>
    <mergeCell ref="AW33:AX33"/>
    <mergeCell ref="BB33:BC33"/>
    <mergeCell ref="AM17:AN17"/>
    <mergeCell ref="AR17:AS17"/>
    <mergeCell ref="AW17:AX17"/>
    <mergeCell ref="BB17:BC17"/>
    <mergeCell ref="AM18:AN18"/>
    <mergeCell ref="AR18:AS18"/>
    <mergeCell ref="AW18:AX18"/>
    <mergeCell ref="BB18:BC18"/>
    <mergeCell ref="AM2:AN2"/>
    <mergeCell ref="AR2:AS2"/>
    <mergeCell ref="AW2:AX2"/>
    <mergeCell ref="BB2:BC2"/>
    <mergeCell ref="AM3:AN3"/>
    <mergeCell ref="AR3:AS3"/>
    <mergeCell ref="AW3:AX3"/>
    <mergeCell ref="BB3:BC3"/>
    <mergeCell ref="U2:X2"/>
    <mergeCell ref="U3:X3"/>
    <mergeCell ref="U17:X17"/>
    <mergeCell ref="U18:X18"/>
    <mergeCell ref="U32:X32"/>
    <mergeCell ref="I2:L2"/>
    <mergeCell ref="I3:L3"/>
    <mergeCell ref="I17:L17"/>
    <mergeCell ref="I18:L18"/>
    <mergeCell ref="I32:L32"/>
    <mergeCell ref="O2:R2"/>
    <mergeCell ref="O3:R3"/>
    <mergeCell ref="O17:R17"/>
    <mergeCell ref="O18:R18"/>
    <mergeCell ref="O32:R32"/>
    <mergeCell ref="C18:F18"/>
    <mergeCell ref="C32:F32"/>
    <mergeCell ref="C2:F2"/>
    <mergeCell ref="C3:F3"/>
    <mergeCell ref="C17:F17"/>
    <mergeCell ref="C33:F33"/>
    <mergeCell ref="C47:F47"/>
    <mergeCell ref="C48:F48"/>
    <mergeCell ref="AB46:AE46"/>
    <mergeCell ref="AB47:AE47"/>
    <mergeCell ref="I33:L33"/>
    <mergeCell ref="I47:L47"/>
    <mergeCell ref="I48:L48"/>
    <mergeCell ref="O33:R33"/>
    <mergeCell ref="O47:R47"/>
    <mergeCell ref="O48:R48"/>
    <mergeCell ref="U33:X33"/>
    <mergeCell ref="U47:X47"/>
    <mergeCell ref="U48:X48"/>
    <mergeCell ref="AB32:AE32"/>
    <mergeCell ref="AB1:AE1"/>
    <mergeCell ref="AB2:AE2"/>
    <mergeCell ref="AB16:AE16"/>
    <mergeCell ref="AB17:AE17"/>
    <mergeCell ref="AB31:AE3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91"/>
  <sheetViews>
    <sheetView zoomScale="50" zoomScaleNormal="50" workbookViewId="0">
      <selection activeCell="AD12" sqref="AD12"/>
    </sheetView>
  </sheetViews>
  <sheetFormatPr defaultColWidth="8.81640625" defaultRowHeight="14.5" x14ac:dyDescent="0.35"/>
  <cols>
    <col min="1" max="1" width="4.54296875" customWidth="1"/>
    <col min="2" max="2" width="9.81640625" customWidth="1"/>
    <col min="3" max="3" width="5.1796875" customWidth="1"/>
    <col min="4" max="4" width="4.453125" customWidth="1"/>
    <col min="8" max="8" width="3.26953125" customWidth="1"/>
    <col min="12" max="12" width="4.453125" customWidth="1"/>
    <col min="16" max="16" width="4.453125" customWidth="1"/>
    <col min="20" max="22" width="4.453125" customWidth="1"/>
  </cols>
  <sheetData>
    <row r="1" spans="1:20" ht="15.5" x14ac:dyDescent="0.35">
      <c r="A1" s="17"/>
      <c r="B1" s="17"/>
      <c r="C1" s="17"/>
      <c r="D1" s="21"/>
      <c r="E1" s="18"/>
      <c r="F1" s="18"/>
      <c r="G1" s="18"/>
      <c r="H1" s="21"/>
      <c r="I1" s="18"/>
      <c r="J1" s="18"/>
      <c r="K1" s="18"/>
      <c r="L1" s="21"/>
      <c r="M1" s="18"/>
      <c r="N1" s="18"/>
      <c r="O1" s="18"/>
      <c r="P1" s="21"/>
      <c r="Q1" s="18"/>
      <c r="R1" s="18"/>
      <c r="S1" s="18"/>
      <c r="T1" s="21"/>
    </row>
    <row r="2" spans="1:20" ht="15.5" x14ac:dyDescent="0.35">
      <c r="A2" s="17"/>
      <c r="B2" s="19" t="s">
        <v>13</v>
      </c>
      <c r="C2" s="17"/>
      <c r="D2" s="21"/>
      <c r="E2" s="119" t="s">
        <v>14</v>
      </c>
      <c r="F2" s="119"/>
      <c r="G2" s="119"/>
      <c r="H2" s="21"/>
      <c r="I2" s="119" t="s">
        <v>14</v>
      </c>
      <c r="J2" s="119"/>
      <c r="K2" s="119"/>
      <c r="L2" s="21"/>
      <c r="M2" s="119" t="s">
        <v>14</v>
      </c>
      <c r="N2" s="119"/>
      <c r="O2" s="119"/>
      <c r="P2" s="21"/>
      <c r="Q2" s="119" t="s">
        <v>14</v>
      </c>
      <c r="R2" s="119"/>
      <c r="S2" s="119"/>
      <c r="T2" s="21"/>
    </row>
    <row r="3" spans="1:20" ht="15.5" x14ac:dyDescent="0.35">
      <c r="A3" s="17"/>
      <c r="B3" s="20"/>
      <c r="C3" s="17"/>
      <c r="D3" s="21"/>
      <c r="E3" s="118" t="s">
        <v>15</v>
      </c>
      <c r="F3" s="118"/>
      <c r="G3" s="118"/>
      <c r="H3" s="21"/>
      <c r="I3" s="118" t="s">
        <v>16</v>
      </c>
      <c r="J3" s="118"/>
      <c r="K3" s="118"/>
      <c r="L3" s="21"/>
      <c r="M3" s="118" t="s">
        <v>17</v>
      </c>
      <c r="N3" s="118"/>
      <c r="O3" s="118"/>
      <c r="P3" s="21"/>
      <c r="Q3" s="118" t="s">
        <v>18</v>
      </c>
      <c r="R3" s="118"/>
      <c r="S3" s="118"/>
      <c r="T3" s="21"/>
    </row>
    <row r="4" spans="1:20" ht="15.5" x14ac:dyDescent="0.35">
      <c r="A4" s="17"/>
      <c r="B4" s="17"/>
      <c r="C4" s="17"/>
      <c r="D4" s="21"/>
      <c r="E4" s="35">
        <v>1</v>
      </c>
      <c r="F4" s="35">
        <v>2</v>
      </c>
      <c r="G4" s="40" t="s">
        <v>19</v>
      </c>
      <c r="H4" s="21"/>
      <c r="I4" s="35">
        <v>1</v>
      </c>
      <c r="J4" s="35">
        <v>2</v>
      </c>
      <c r="K4" s="40" t="s">
        <v>19</v>
      </c>
      <c r="L4" s="21"/>
      <c r="M4" s="35">
        <v>1</v>
      </c>
      <c r="N4" s="35">
        <v>2</v>
      </c>
      <c r="O4" s="40" t="s">
        <v>19</v>
      </c>
      <c r="P4" s="21"/>
      <c r="Q4" s="35">
        <v>1</v>
      </c>
      <c r="R4" s="35">
        <v>2</v>
      </c>
      <c r="S4" s="40" t="s">
        <v>19</v>
      </c>
      <c r="T4" s="21"/>
    </row>
    <row r="5" spans="1:20" ht="15.5" x14ac:dyDescent="0.35">
      <c r="A5" s="17"/>
      <c r="B5" s="17"/>
      <c r="C5" s="17"/>
      <c r="D5" s="21"/>
      <c r="E5" s="18"/>
      <c r="F5" s="18"/>
      <c r="G5" s="18"/>
      <c r="H5" s="21"/>
      <c r="I5" s="18"/>
      <c r="J5" s="18"/>
      <c r="K5" s="18"/>
      <c r="L5" s="21"/>
      <c r="M5" s="18"/>
      <c r="N5" s="18"/>
      <c r="O5" s="18"/>
      <c r="P5" s="21"/>
      <c r="Q5" s="18"/>
      <c r="R5" s="18"/>
      <c r="S5" s="18"/>
      <c r="T5" s="21"/>
    </row>
    <row r="6" spans="1:20" ht="15.5" x14ac:dyDescent="0.35">
      <c r="A6" s="17"/>
      <c r="B6" s="28">
        <v>1</v>
      </c>
      <c r="C6" s="17"/>
      <c r="D6" s="41"/>
      <c r="E6" s="28">
        <v>36</v>
      </c>
      <c r="F6" s="28">
        <v>36.200000000000003</v>
      </c>
      <c r="G6" s="28">
        <f>AVERAGE(E6:F6)</f>
        <v>36.1</v>
      </c>
      <c r="H6" s="41"/>
      <c r="I6" s="28">
        <v>34.799999999999997</v>
      </c>
      <c r="J6" s="28">
        <v>35.200000000000003</v>
      </c>
      <c r="K6" s="28">
        <f>AVERAGE(I6:J6)</f>
        <v>35</v>
      </c>
      <c r="L6" s="41"/>
      <c r="M6" s="28">
        <v>35</v>
      </c>
      <c r="N6" s="28">
        <v>35.4</v>
      </c>
      <c r="O6" s="28">
        <f>AVERAGE(M6:N6)</f>
        <v>35.200000000000003</v>
      </c>
      <c r="P6" s="41"/>
      <c r="Q6" s="28">
        <v>35.6</v>
      </c>
      <c r="R6" s="28">
        <v>35.6</v>
      </c>
      <c r="S6" s="28">
        <f>AVERAGE(Q6:R6)</f>
        <v>35.6</v>
      </c>
      <c r="T6" s="21"/>
    </row>
    <row r="7" spans="1:20" ht="15.5" x14ac:dyDescent="0.35">
      <c r="A7" s="17"/>
      <c r="B7" s="28">
        <v>2</v>
      </c>
      <c r="C7" s="17"/>
      <c r="D7" s="41"/>
      <c r="E7" s="28">
        <v>36.700000000000003</v>
      </c>
      <c r="F7" s="28">
        <v>36.6</v>
      </c>
      <c r="G7" s="28">
        <f t="shared" ref="G7:G17" si="0">AVERAGE(E7:F7)</f>
        <v>36.650000000000006</v>
      </c>
      <c r="H7" s="41"/>
      <c r="I7" s="28">
        <v>36.5</v>
      </c>
      <c r="J7" s="28">
        <v>36.5</v>
      </c>
      <c r="K7" s="28">
        <f t="shared" ref="K7:K17" si="1">AVERAGE(I7:J7)</f>
        <v>36.5</v>
      </c>
      <c r="L7" s="41"/>
      <c r="M7" s="28">
        <v>36.4</v>
      </c>
      <c r="N7" s="28">
        <v>36.4</v>
      </c>
      <c r="O7" s="28">
        <f t="shared" ref="O7:O17" si="2">AVERAGE(M7:N7)</f>
        <v>36.4</v>
      </c>
      <c r="P7" s="41"/>
      <c r="Q7" s="28">
        <v>36.299999999999997</v>
      </c>
      <c r="R7" s="28">
        <v>36.4</v>
      </c>
      <c r="S7" s="28">
        <f t="shared" ref="S7:S17" si="3">AVERAGE(Q7:R7)</f>
        <v>36.349999999999994</v>
      </c>
      <c r="T7" s="21"/>
    </row>
    <row r="8" spans="1:20" ht="15.5" x14ac:dyDescent="0.35">
      <c r="A8" s="17"/>
      <c r="B8" s="28">
        <v>3</v>
      </c>
      <c r="C8" s="17"/>
      <c r="D8" s="41"/>
      <c r="E8" s="28">
        <v>36.700000000000003</v>
      </c>
      <c r="F8" s="28">
        <v>36.5</v>
      </c>
      <c r="G8" s="28">
        <f t="shared" si="0"/>
        <v>36.6</v>
      </c>
      <c r="H8" s="41"/>
      <c r="I8" s="28">
        <v>36.5</v>
      </c>
      <c r="J8" s="28">
        <v>36.4</v>
      </c>
      <c r="K8" s="28">
        <f t="shared" si="1"/>
        <v>36.450000000000003</v>
      </c>
      <c r="L8" s="41"/>
      <c r="M8" s="28">
        <v>36.4</v>
      </c>
      <c r="N8" s="28">
        <v>36.299999999999997</v>
      </c>
      <c r="O8" s="28">
        <f t="shared" si="2"/>
        <v>36.349999999999994</v>
      </c>
      <c r="P8" s="41"/>
      <c r="Q8" s="28">
        <v>36.299999999999997</v>
      </c>
      <c r="R8" s="28">
        <v>36.299999999999997</v>
      </c>
      <c r="S8" s="28">
        <f t="shared" si="3"/>
        <v>36.299999999999997</v>
      </c>
      <c r="T8" s="21"/>
    </row>
    <row r="9" spans="1:20" ht="15.5" x14ac:dyDescent="0.35">
      <c r="A9" s="17"/>
      <c r="B9" s="28">
        <v>4</v>
      </c>
      <c r="C9" s="17"/>
      <c r="D9" s="41"/>
      <c r="E9" s="28">
        <v>35.9</v>
      </c>
      <c r="F9" s="28">
        <v>35.9</v>
      </c>
      <c r="G9" s="28">
        <f t="shared" si="0"/>
        <v>35.9</v>
      </c>
      <c r="H9" s="41"/>
      <c r="I9" s="28">
        <v>35.9</v>
      </c>
      <c r="J9" s="28">
        <v>36</v>
      </c>
      <c r="K9" s="28">
        <f t="shared" si="1"/>
        <v>35.950000000000003</v>
      </c>
      <c r="L9" s="41"/>
      <c r="M9" s="28">
        <v>35.9</v>
      </c>
      <c r="N9" s="28">
        <v>36</v>
      </c>
      <c r="O9" s="28">
        <f t="shared" si="2"/>
        <v>35.950000000000003</v>
      </c>
      <c r="P9" s="41"/>
      <c r="Q9" s="28">
        <v>36.5</v>
      </c>
      <c r="R9" s="28">
        <v>36.700000000000003</v>
      </c>
      <c r="S9" s="28">
        <f t="shared" si="3"/>
        <v>36.6</v>
      </c>
      <c r="T9" s="21"/>
    </row>
    <row r="10" spans="1:20" ht="15.5" x14ac:dyDescent="0.35">
      <c r="A10" s="17"/>
      <c r="B10" s="28">
        <v>5</v>
      </c>
      <c r="C10" s="17"/>
      <c r="D10" s="41"/>
      <c r="E10" s="28">
        <v>36.1</v>
      </c>
      <c r="F10" s="28">
        <v>36.1</v>
      </c>
      <c r="G10" s="28">
        <f t="shared" si="0"/>
        <v>36.1</v>
      </c>
      <c r="H10" s="41"/>
      <c r="I10" s="28">
        <v>35.799999999999997</v>
      </c>
      <c r="J10" s="28">
        <v>35.700000000000003</v>
      </c>
      <c r="K10" s="28">
        <f t="shared" si="1"/>
        <v>35.75</v>
      </c>
      <c r="L10" s="41"/>
      <c r="M10" s="28">
        <v>36.299999999999997</v>
      </c>
      <c r="N10" s="28">
        <v>36.1</v>
      </c>
      <c r="O10" s="28">
        <f t="shared" si="2"/>
        <v>36.200000000000003</v>
      </c>
      <c r="P10" s="41"/>
      <c r="Q10" s="28">
        <v>36.1</v>
      </c>
      <c r="R10" s="28">
        <v>36.1</v>
      </c>
      <c r="S10" s="28">
        <f t="shared" si="3"/>
        <v>36.1</v>
      </c>
      <c r="T10" s="21"/>
    </row>
    <row r="11" spans="1:20" ht="15.5" x14ac:dyDescent="0.35">
      <c r="A11" s="17"/>
      <c r="B11" s="28">
        <v>7</v>
      </c>
      <c r="C11" s="17"/>
      <c r="D11" s="41"/>
      <c r="E11" s="28">
        <v>35.4</v>
      </c>
      <c r="F11" s="28">
        <v>35.4</v>
      </c>
      <c r="G11" s="28">
        <f t="shared" si="0"/>
        <v>35.4</v>
      </c>
      <c r="H11" s="41"/>
      <c r="I11" s="28">
        <v>36.4</v>
      </c>
      <c r="J11" s="28">
        <v>36.200000000000003</v>
      </c>
      <c r="K11" s="28">
        <f t="shared" si="1"/>
        <v>36.299999999999997</v>
      </c>
      <c r="L11" s="41"/>
      <c r="M11" s="28">
        <v>36.4</v>
      </c>
      <c r="N11" s="28">
        <v>36.200000000000003</v>
      </c>
      <c r="O11" s="28">
        <f t="shared" si="2"/>
        <v>36.299999999999997</v>
      </c>
      <c r="P11" s="41"/>
      <c r="Q11" s="28">
        <v>36.4</v>
      </c>
      <c r="R11" s="28">
        <v>35.9</v>
      </c>
      <c r="S11" s="28">
        <f t="shared" si="3"/>
        <v>36.15</v>
      </c>
      <c r="T11" s="21"/>
    </row>
    <row r="12" spans="1:20" ht="15.5" x14ac:dyDescent="0.35">
      <c r="A12" s="17"/>
      <c r="B12" s="28">
        <v>8</v>
      </c>
      <c r="C12" s="17"/>
      <c r="D12" s="41"/>
      <c r="E12" s="28">
        <v>36.299999999999997</v>
      </c>
      <c r="F12" s="28">
        <v>36.299999999999997</v>
      </c>
      <c r="G12" s="28">
        <f t="shared" si="0"/>
        <v>36.299999999999997</v>
      </c>
      <c r="H12" s="41"/>
      <c r="I12" s="28">
        <v>36</v>
      </c>
      <c r="J12" s="28">
        <v>36.200000000000003</v>
      </c>
      <c r="K12" s="28">
        <f t="shared" si="1"/>
        <v>36.1</v>
      </c>
      <c r="L12" s="41"/>
      <c r="M12" s="28">
        <v>36.1</v>
      </c>
      <c r="N12" s="28">
        <v>35.9</v>
      </c>
      <c r="O12" s="28">
        <f t="shared" si="2"/>
        <v>36</v>
      </c>
      <c r="P12" s="41"/>
      <c r="Q12" s="28">
        <v>36.200000000000003</v>
      </c>
      <c r="R12" s="28">
        <v>36</v>
      </c>
      <c r="S12" s="28">
        <f t="shared" si="3"/>
        <v>36.1</v>
      </c>
      <c r="T12" s="21"/>
    </row>
    <row r="13" spans="1:20" ht="15.5" x14ac:dyDescent="0.35">
      <c r="A13" s="17"/>
      <c r="B13" s="28">
        <v>9</v>
      </c>
      <c r="C13" s="17"/>
      <c r="D13" s="41"/>
      <c r="E13" s="28">
        <v>36.1</v>
      </c>
      <c r="F13" s="28">
        <v>36.1</v>
      </c>
      <c r="G13" s="28">
        <f t="shared" si="0"/>
        <v>36.1</v>
      </c>
      <c r="H13" s="41"/>
      <c r="I13" s="28">
        <v>35.9</v>
      </c>
      <c r="J13" s="28">
        <v>35.799999999999997</v>
      </c>
      <c r="K13" s="28">
        <f t="shared" si="1"/>
        <v>35.849999999999994</v>
      </c>
      <c r="L13" s="41"/>
      <c r="M13" s="28">
        <v>36.4</v>
      </c>
      <c r="N13" s="28">
        <v>36.6</v>
      </c>
      <c r="O13" s="28">
        <f t="shared" si="2"/>
        <v>36.5</v>
      </c>
      <c r="P13" s="41"/>
      <c r="Q13" s="28">
        <v>36.299999999999997</v>
      </c>
      <c r="R13" s="28">
        <v>36.299999999999997</v>
      </c>
      <c r="S13" s="28">
        <f t="shared" si="3"/>
        <v>36.299999999999997</v>
      </c>
      <c r="T13" s="21"/>
    </row>
    <row r="14" spans="1:20" ht="15.5" x14ac:dyDescent="0.35">
      <c r="A14" s="17"/>
      <c r="B14" s="28">
        <v>11</v>
      </c>
      <c r="C14" s="17"/>
      <c r="D14" s="41"/>
      <c r="E14" s="28">
        <v>36.1</v>
      </c>
      <c r="F14" s="28">
        <v>36</v>
      </c>
      <c r="G14" s="28">
        <f t="shared" si="0"/>
        <v>36.049999999999997</v>
      </c>
      <c r="H14" s="41"/>
      <c r="I14" s="28">
        <v>35.799999999999997</v>
      </c>
      <c r="J14" s="28">
        <v>35.9</v>
      </c>
      <c r="K14" s="28">
        <f t="shared" si="1"/>
        <v>35.849999999999994</v>
      </c>
      <c r="L14" s="41"/>
      <c r="M14" s="28">
        <v>35.6</v>
      </c>
      <c r="N14" s="28">
        <v>35.799999999999997</v>
      </c>
      <c r="O14" s="28">
        <f t="shared" si="2"/>
        <v>35.700000000000003</v>
      </c>
      <c r="P14" s="41"/>
      <c r="Q14" s="28">
        <v>36.1</v>
      </c>
      <c r="R14" s="28">
        <v>36.1</v>
      </c>
      <c r="S14" s="28">
        <f t="shared" si="3"/>
        <v>36.1</v>
      </c>
      <c r="T14" s="21"/>
    </row>
    <row r="15" spans="1:20" ht="15.5" x14ac:dyDescent="0.35">
      <c r="A15" s="17"/>
      <c r="B15" s="28">
        <v>12</v>
      </c>
      <c r="C15" s="17"/>
      <c r="D15" s="41"/>
      <c r="E15" s="28">
        <v>35.9</v>
      </c>
      <c r="F15" s="28">
        <v>35.9</v>
      </c>
      <c r="G15" s="28">
        <f t="shared" si="0"/>
        <v>35.9</v>
      </c>
      <c r="H15" s="41"/>
      <c r="I15" s="28">
        <v>35.4</v>
      </c>
      <c r="J15" s="28">
        <v>35.299999999999997</v>
      </c>
      <c r="K15" s="28">
        <f t="shared" si="1"/>
        <v>35.349999999999994</v>
      </c>
      <c r="L15" s="41"/>
      <c r="M15" s="28">
        <v>35.5</v>
      </c>
      <c r="N15" s="28">
        <v>35.5</v>
      </c>
      <c r="O15" s="28">
        <f t="shared" si="2"/>
        <v>35.5</v>
      </c>
      <c r="P15" s="41"/>
      <c r="Q15" s="28">
        <v>35.6</v>
      </c>
      <c r="R15" s="28">
        <v>35.6</v>
      </c>
      <c r="S15" s="28">
        <f t="shared" si="3"/>
        <v>35.6</v>
      </c>
      <c r="T15" s="21"/>
    </row>
    <row r="16" spans="1:20" ht="15.5" x14ac:dyDescent="0.35">
      <c r="A16" s="17"/>
      <c r="B16" s="28">
        <v>13</v>
      </c>
      <c r="C16" s="17"/>
      <c r="D16" s="41"/>
      <c r="E16" s="28">
        <v>36.299999999999997</v>
      </c>
      <c r="F16" s="28">
        <v>36.200000000000003</v>
      </c>
      <c r="G16" s="28">
        <f t="shared" si="0"/>
        <v>36.25</v>
      </c>
      <c r="H16" s="41"/>
      <c r="I16" s="28">
        <v>35.799999999999997</v>
      </c>
      <c r="J16" s="28">
        <v>35.5</v>
      </c>
      <c r="K16" s="28">
        <f t="shared" si="1"/>
        <v>35.65</v>
      </c>
      <c r="L16" s="41"/>
      <c r="M16" s="28">
        <v>35.700000000000003</v>
      </c>
      <c r="N16" s="28">
        <v>35.6</v>
      </c>
      <c r="O16" s="28">
        <f t="shared" si="2"/>
        <v>35.650000000000006</v>
      </c>
      <c r="P16" s="41"/>
      <c r="Q16" s="28">
        <v>35.9</v>
      </c>
      <c r="R16" s="28">
        <v>35.6</v>
      </c>
      <c r="S16" s="28">
        <f t="shared" si="3"/>
        <v>35.75</v>
      </c>
      <c r="T16" s="21"/>
    </row>
    <row r="17" spans="1:32" ht="15.5" x14ac:dyDescent="0.35">
      <c r="A17" s="17"/>
      <c r="B17" s="28">
        <v>14</v>
      </c>
      <c r="C17" s="17"/>
      <c r="D17" s="41"/>
      <c r="E17" s="28">
        <v>35.9</v>
      </c>
      <c r="F17" s="28">
        <v>35.9</v>
      </c>
      <c r="G17" s="28">
        <f t="shared" si="0"/>
        <v>35.9</v>
      </c>
      <c r="H17" s="41"/>
      <c r="I17" s="28">
        <v>36.200000000000003</v>
      </c>
      <c r="J17" s="28">
        <v>36</v>
      </c>
      <c r="K17" s="28">
        <f t="shared" si="1"/>
        <v>36.1</v>
      </c>
      <c r="L17" s="41"/>
      <c r="M17" s="28">
        <v>35.9</v>
      </c>
      <c r="N17" s="28">
        <v>35.4</v>
      </c>
      <c r="O17" s="28">
        <f t="shared" si="2"/>
        <v>35.65</v>
      </c>
      <c r="P17" s="41"/>
      <c r="Q17" s="28">
        <v>36.1</v>
      </c>
      <c r="R17" s="28">
        <v>35.9</v>
      </c>
      <c r="S17" s="28">
        <f t="shared" si="3"/>
        <v>36</v>
      </c>
      <c r="T17" s="21"/>
      <c r="AF17" s="66"/>
    </row>
    <row r="18" spans="1:32" ht="15.5" x14ac:dyDescent="0.35">
      <c r="A18" s="17"/>
      <c r="B18" s="17"/>
      <c r="C18" s="17"/>
      <c r="D18" s="41"/>
      <c r="E18" s="26"/>
      <c r="F18" s="26"/>
      <c r="G18" s="26"/>
      <c r="H18" s="41"/>
      <c r="I18" s="26"/>
      <c r="J18" s="26"/>
      <c r="K18" s="26"/>
      <c r="L18" s="41"/>
      <c r="M18" s="26"/>
      <c r="N18" s="26"/>
      <c r="O18" s="26"/>
      <c r="P18" s="41"/>
      <c r="Q18" s="26"/>
      <c r="R18" s="26"/>
      <c r="S18" s="26"/>
      <c r="T18" s="21"/>
      <c r="Y18" s="66"/>
    </row>
    <row r="19" spans="1:32" ht="15.5" x14ac:dyDescent="0.35">
      <c r="A19" s="17"/>
      <c r="B19" s="22" t="s">
        <v>11</v>
      </c>
      <c r="C19" s="18" t="e">
        <f>AVERAGE(C6:C10)</f>
        <v>#DIV/0!</v>
      </c>
      <c r="D19" s="41"/>
      <c r="E19" s="42">
        <f>AVERAGE(E6:E17)</f>
        <v>36.116666666666667</v>
      </c>
      <c r="F19" s="42">
        <f>AVERAGE(F6:F17)</f>
        <v>36.091666666666661</v>
      </c>
      <c r="G19" s="42">
        <f t="shared" ref="G19:S19" si="4">AVERAGE(G6:G17)</f>
        <v>36.104166666666664</v>
      </c>
      <c r="H19" s="45" t="e">
        <f t="shared" si="4"/>
        <v>#DIV/0!</v>
      </c>
      <c r="I19" s="42">
        <f t="shared" si="4"/>
        <v>35.916666666666664</v>
      </c>
      <c r="J19" s="42">
        <f t="shared" si="4"/>
        <v>35.891666666666666</v>
      </c>
      <c r="K19" s="42">
        <f t="shared" si="4"/>
        <v>35.904166666666669</v>
      </c>
      <c r="L19" s="45" t="e">
        <f t="shared" si="4"/>
        <v>#DIV/0!</v>
      </c>
      <c r="M19" s="42">
        <f t="shared" si="4"/>
        <v>35.966666666666661</v>
      </c>
      <c r="N19" s="42">
        <f t="shared" si="4"/>
        <v>35.93333333333333</v>
      </c>
      <c r="O19" s="42">
        <f t="shared" si="4"/>
        <v>35.949999999999996</v>
      </c>
      <c r="P19" s="45" t="e">
        <f t="shared" si="4"/>
        <v>#DIV/0!</v>
      </c>
      <c r="Q19" s="42">
        <f t="shared" si="4"/>
        <v>36.116666666666667</v>
      </c>
      <c r="R19" s="42">
        <f t="shared" si="4"/>
        <v>36.041666666666671</v>
      </c>
      <c r="S19" s="42">
        <f t="shared" si="4"/>
        <v>36.079166666666673</v>
      </c>
      <c r="T19" s="21"/>
    </row>
    <row r="20" spans="1:32" ht="15.5" x14ac:dyDescent="0.35">
      <c r="A20" s="18"/>
      <c r="B20" s="23" t="s">
        <v>12</v>
      </c>
      <c r="C20" s="18" t="e">
        <f>STDEV(C6:C10)</f>
        <v>#DIV/0!</v>
      </c>
      <c r="D20" s="41"/>
      <c r="E20" s="42">
        <f>STDEV(E6:E17)</f>
        <v>0.35887028128263782</v>
      </c>
      <c r="F20" s="42">
        <f>STDEV(F6:F17)</f>
        <v>0.31466673086799629</v>
      </c>
      <c r="G20" s="42">
        <f t="shared" ref="G20:S20" si="5">STDEV(G6:G17)</f>
        <v>0.33402390587646669</v>
      </c>
      <c r="H20" s="45" t="e">
        <f t="shared" si="5"/>
        <v>#DIV/0!</v>
      </c>
      <c r="I20" s="42">
        <f t="shared" si="5"/>
        <v>0.48210397470280547</v>
      </c>
      <c r="J20" s="42">
        <f t="shared" si="5"/>
        <v>0.41221868276952534</v>
      </c>
      <c r="K20" s="42">
        <f t="shared" si="5"/>
        <v>0.43768935296277273</v>
      </c>
      <c r="L20" s="45" t="e">
        <f t="shared" si="5"/>
        <v>#DIV/0!</v>
      </c>
      <c r="M20" s="42">
        <f t="shared" si="5"/>
        <v>0.45193188009082019</v>
      </c>
      <c r="N20" s="42">
        <f t="shared" si="5"/>
        <v>0.40301891075263796</v>
      </c>
      <c r="O20" s="42">
        <f t="shared" si="5"/>
        <v>0.41120665010540347</v>
      </c>
      <c r="P20" s="45" t="e">
        <f t="shared" si="5"/>
        <v>#DIV/0!</v>
      </c>
      <c r="Q20" s="42">
        <f t="shared" si="5"/>
        <v>0.28867513459481198</v>
      </c>
      <c r="R20" s="42">
        <f t="shared" si="5"/>
        <v>0.34761089357690317</v>
      </c>
      <c r="S20" s="42">
        <f t="shared" si="5"/>
        <v>0.3048534173346355</v>
      </c>
      <c r="T20" s="21"/>
    </row>
    <row r="21" spans="1:32" ht="15.5" x14ac:dyDescent="0.35">
      <c r="A21" s="17"/>
      <c r="B21" s="17"/>
      <c r="C21" s="17"/>
      <c r="D21" s="21"/>
      <c r="E21" s="18"/>
      <c r="F21" s="18"/>
      <c r="G21" s="18"/>
      <c r="H21" s="21"/>
      <c r="I21" s="18"/>
      <c r="J21" s="18"/>
      <c r="K21" s="18"/>
      <c r="L21" s="33"/>
      <c r="M21" s="18"/>
      <c r="N21" s="18"/>
      <c r="O21" s="18"/>
      <c r="P21" s="21"/>
      <c r="Q21" s="18"/>
      <c r="R21" s="18"/>
      <c r="S21" s="18"/>
      <c r="T21" s="21"/>
    </row>
    <row r="22" spans="1:32" ht="15.5" x14ac:dyDescent="0.35">
      <c r="A22" s="17"/>
      <c r="B22" s="19" t="s">
        <v>13</v>
      </c>
      <c r="C22" s="17"/>
      <c r="D22" s="21"/>
      <c r="E22" s="119" t="s">
        <v>20</v>
      </c>
      <c r="F22" s="119"/>
      <c r="G22" s="119"/>
      <c r="H22" s="21"/>
      <c r="I22" s="119" t="s">
        <v>20</v>
      </c>
      <c r="J22" s="119"/>
      <c r="K22" s="119"/>
      <c r="L22" s="21"/>
      <c r="M22" s="119" t="s">
        <v>20</v>
      </c>
      <c r="N22" s="119"/>
      <c r="O22" s="119"/>
      <c r="P22" s="21"/>
      <c r="Q22" s="119" t="s">
        <v>20</v>
      </c>
      <c r="R22" s="119"/>
      <c r="S22" s="119"/>
      <c r="T22" s="21"/>
    </row>
    <row r="23" spans="1:32" ht="15.5" x14ac:dyDescent="0.35">
      <c r="A23" s="17"/>
      <c r="B23" s="20"/>
      <c r="C23" s="17"/>
      <c r="D23" s="21"/>
      <c r="E23" s="118" t="s">
        <v>15</v>
      </c>
      <c r="F23" s="118"/>
      <c r="G23" s="118"/>
      <c r="H23" s="21"/>
      <c r="I23" s="118" t="s">
        <v>16</v>
      </c>
      <c r="J23" s="118"/>
      <c r="K23" s="118"/>
      <c r="L23" s="21"/>
      <c r="M23" s="118" t="s">
        <v>17</v>
      </c>
      <c r="N23" s="118"/>
      <c r="O23" s="118"/>
      <c r="P23" s="21"/>
      <c r="Q23" s="118" t="s">
        <v>18</v>
      </c>
      <c r="R23" s="118"/>
      <c r="S23" s="118"/>
      <c r="T23" s="21"/>
    </row>
    <row r="24" spans="1:32" ht="15.5" x14ac:dyDescent="0.35">
      <c r="A24" s="17"/>
      <c r="B24" s="17"/>
      <c r="C24" s="17"/>
      <c r="D24" s="21"/>
      <c r="E24" s="35">
        <v>1</v>
      </c>
      <c r="F24" s="35">
        <v>2</v>
      </c>
      <c r="G24" s="40" t="s">
        <v>19</v>
      </c>
      <c r="H24" s="21"/>
      <c r="I24" s="35">
        <v>1</v>
      </c>
      <c r="J24" s="35">
        <v>2</v>
      </c>
      <c r="K24" s="40" t="s">
        <v>19</v>
      </c>
      <c r="L24" s="21"/>
      <c r="M24" s="35">
        <v>1</v>
      </c>
      <c r="N24" s="35">
        <v>2</v>
      </c>
      <c r="O24" s="40" t="s">
        <v>19</v>
      </c>
      <c r="P24" s="21"/>
      <c r="Q24" s="35">
        <v>1</v>
      </c>
      <c r="R24" s="35">
        <v>2</v>
      </c>
      <c r="S24" s="40" t="s">
        <v>19</v>
      </c>
      <c r="T24" s="21"/>
    </row>
    <row r="25" spans="1:32" ht="15.5" x14ac:dyDescent="0.35">
      <c r="A25" s="17"/>
      <c r="B25" s="17"/>
      <c r="C25" s="17"/>
      <c r="D25" s="21"/>
      <c r="E25" s="18"/>
      <c r="F25" s="18"/>
      <c r="G25" s="18"/>
      <c r="H25" s="21"/>
      <c r="I25" s="18"/>
      <c r="J25" s="18"/>
      <c r="K25" s="18"/>
      <c r="L25" s="21"/>
      <c r="M25" s="18"/>
      <c r="N25" s="18"/>
      <c r="O25" s="18"/>
      <c r="P25" s="21"/>
      <c r="Q25" s="18"/>
      <c r="R25" s="18"/>
      <c r="S25" s="18"/>
      <c r="T25" s="21"/>
    </row>
    <row r="26" spans="1:32" ht="15.5" x14ac:dyDescent="0.35">
      <c r="A26" s="17"/>
      <c r="B26" s="28">
        <v>1</v>
      </c>
      <c r="C26" s="17"/>
      <c r="D26" s="41"/>
      <c r="E26" s="28">
        <v>36.299999999999997</v>
      </c>
      <c r="F26" s="28">
        <v>35.9</v>
      </c>
      <c r="G26" s="28">
        <f>AVERAGE(E26:F26)</f>
        <v>36.099999999999994</v>
      </c>
      <c r="H26" s="41"/>
      <c r="I26" s="28">
        <v>35.700000000000003</v>
      </c>
      <c r="J26" s="28">
        <v>35.9</v>
      </c>
      <c r="K26" s="28">
        <f>AVERAGE(I26:J26)</f>
        <v>35.799999999999997</v>
      </c>
      <c r="L26" s="41"/>
      <c r="M26" s="28">
        <v>34.6</v>
      </c>
      <c r="N26" s="28">
        <v>35.1</v>
      </c>
      <c r="O26" s="28">
        <f>AVERAGE(M26:N26)</f>
        <v>34.85</v>
      </c>
      <c r="P26" s="41"/>
      <c r="Q26" s="28">
        <v>36.5</v>
      </c>
      <c r="R26" s="28">
        <v>36.4</v>
      </c>
      <c r="S26" s="28">
        <f>AVERAGE(Q26:R26)</f>
        <v>36.450000000000003</v>
      </c>
      <c r="T26" s="21"/>
    </row>
    <row r="27" spans="1:32" ht="15.5" x14ac:dyDescent="0.35">
      <c r="A27" s="17"/>
      <c r="B27" s="28">
        <v>2</v>
      </c>
      <c r="C27" s="17"/>
      <c r="D27" s="41"/>
      <c r="E27" s="28">
        <v>36.700000000000003</v>
      </c>
      <c r="F27" s="28">
        <v>36.6</v>
      </c>
      <c r="G27" s="28">
        <f t="shared" ref="G27:G37" si="6">AVERAGE(E27:F27)</f>
        <v>36.650000000000006</v>
      </c>
      <c r="H27" s="41"/>
      <c r="I27" s="28">
        <v>35.799999999999997</v>
      </c>
      <c r="J27" s="28">
        <v>35.799999999999997</v>
      </c>
      <c r="K27" s="28">
        <f t="shared" ref="K27:K37" si="7">AVERAGE(I27:J27)</f>
        <v>35.799999999999997</v>
      </c>
      <c r="L27" s="41"/>
      <c r="M27" s="28">
        <v>36.6</v>
      </c>
      <c r="N27" s="28">
        <v>36.5</v>
      </c>
      <c r="O27" s="28">
        <f t="shared" ref="O27:O37" si="8">AVERAGE(M27:N27)</f>
        <v>36.549999999999997</v>
      </c>
      <c r="P27" s="41"/>
      <c r="Q27" s="28">
        <v>36.799999999999997</v>
      </c>
      <c r="R27" s="28">
        <v>36.799999999999997</v>
      </c>
      <c r="S27" s="28">
        <f t="shared" ref="S27:S36" si="9">AVERAGE(Q27:R27)</f>
        <v>36.799999999999997</v>
      </c>
      <c r="T27" s="21"/>
    </row>
    <row r="28" spans="1:32" ht="15.5" x14ac:dyDescent="0.35">
      <c r="A28" s="17"/>
      <c r="B28" s="28">
        <v>3</v>
      </c>
      <c r="C28" s="17"/>
      <c r="D28" s="41"/>
      <c r="E28" s="28">
        <v>36.700000000000003</v>
      </c>
      <c r="F28" s="28">
        <v>36.700000000000003</v>
      </c>
      <c r="G28" s="28">
        <f t="shared" si="6"/>
        <v>36.700000000000003</v>
      </c>
      <c r="H28" s="41"/>
      <c r="I28" s="28">
        <v>36.799999999999997</v>
      </c>
      <c r="J28" s="28">
        <v>36.799999999999997</v>
      </c>
      <c r="K28" s="28">
        <f t="shared" si="7"/>
        <v>36.799999999999997</v>
      </c>
      <c r="L28" s="41"/>
      <c r="M28" s="28">
        <v>36.700000000000003</v>
      </c>
      <c r="N28" s="28">
        <v>36.700000000000003</v>
      </c>
      <c r="O28" s="28">
        <f t="shared" si="8"/>
        <v>36.700000000000003</v>
      </c>
      <c r="P28" s="41"/>
      <c r="Q28" s="28">
        <v>36.799999999999997</v>
      </c>
      <c r="R28" s="28">
        <v>36.700000000000003</v>
      </c>
      <c r="S28" s="28">
        <f t="shared" si="9"/>
        <v>36.75</v>
      </c>
      <c r="T28" s="21"/>
    </row>
    <row r="29" spans="1:32" ht="15.5" x14ac:dyDescent="0.35">
      <c r="A29" s="17"/>
      <c r="B29" s="28">
        <v>4</v>
      </c>
      <c r="C29" s="17"/>
      <c r="D29" s="41"/>
      <c r="E29" s="28">
        <v>36.4</v>
      </c>
      <c r="F29" s="28">
        <v>36.700000000000003</v>
      </c>
      <c r="G29" s="28">
        <f t="shared" si="6"/>
        <v>36.549999999999997</v>
      </c>
      <c r="H29" s="41"/>
      <c r="I29" s="28">
        <v>36.299999999999997</v>
      </c>
      <c r="J29" s="28">
        <v>36.299999999999997</v>
      </c>
      <c r="K29" s="28">
        <f t="shared" si="7"/>
        <v>36.299999999999997</v>
      </c>
      <c r="L29" s="41"/>
      <c r="M29" s="28">
        <v>36.4</v>
      </c>
      <c r="N29" s="28">
        <v>36.5</v>
      </c>
      <c r="O29" s="28">
        <f t="shared" si="8"/>
        <v>36.450000000000003</v>
      </c>
      <c r="P29" s="41"/>
      <c r="Q29" s="28">
        <v>36.6</v>
      </c>
      <c r="R29" s="28">
        <v>36.700000000000003</v>
      </c>
      <c r="S29" s="28">
        <f t="shared" si="9"/>
        <v>36.650000000000006</v>
      </c>
      <c r="T29" s="21"/>
    </row>
    <row r="30" spans="1:32" ht="15.5" x14ac:dyDescent="0.35">
      <c r="A30" s="17"/>
      <c r="B30" s="28">
        <v>5</v>
      </c>
      <c r="C30" s="17"/>
      <c r="D30" s="41"/>
      <c r="E30" s="28">
        <v>36.1</v>
      </c>
      <c r="F30" s="28">
        <v>36.200000000000003</v>
      </c>
      <c r="G30" s="28">
        <f t="shared" si="6"/>
        <v>36.150000000000006</v>
      </c>
      <c r="H30" s="41"/>
      <c r="I30" s="28">
        <v>36.1</v>
      </c>
      <c r="J30" s="28">
        <v>36.1</v>
      </c>
      <c r="K30" s="28">
        <f t="shared" si="7"/>
        <v>36.1</v>
      </c>
      <c r="L30" s="41"/>
      <c r="M30" s="28">
        <v>36.299999999999997</v>
      </c>
      <c r="N30" s="28">
        <v>36</v>
      </c>
      <c r="O30" s="28">
        <f t="shared" si="8"/>
        <v>36.15</v>
      </c>
      <c r="P30" s="41"/>
      <c r="Q30" s="28">
        <v>36.1</v>
      </c>
      <c r="R30" s="28">
        <v>36</v>
      </c>
      <c r="S30" s="28">
        <f t="shared" si="9"/>
        <v>36.049999999999997</v>
      </c>
      <c r="T30" s="21"/>
    </row>
    <row r="31" spans="1:32" ht="15.5" x14ac:dyDescent="0.35">
      <c r="A31" s="17"/>
      <c r="B31" s="28">
        <v>7</v>
      </c>
      <c r="C31" s="17"/>
      <c r="D31" s="41"/>
      <c r="E31" s="28">
        <v>36.1</v>
      </c>
      <c r="F31" s="28">
        <v>36.299999999999997</v>
      </c>
      <c r="G31" s="28">
        <f t="shared" si="6"/>
        <v>36.200000000000003</v>
      </c>
      <c r="H31" s="41"/>
      <c r="I31" s="28">
        <v>36.5</v>
      </c>
      <c r="J31" s="28">
        <v>36.4</v>
      </c>
      <c r="K31" s="28">
        <f t="shared" si="7"/>
        <v>36.450000000000003</v>
      </c>
      <c r="L31" s="41"/>
      <c r="M31" s="28">
        <v>36.200000000000003</v>
      </c>
      <c r="N31" s="28">
        <v>36</v>
      </c>
      <c r="O31" s="28">
        <f t="shared" si="8"/>
        <v>36.1</v>
      </c>
      <c r="P31" s="41"/>
      <c r="Q31" s="28">
        <v>36.1</v>
      </c>
      <c r="R31" s="28">
        <v>35.9</v>
      </c>
      <c r="S31" s="28">
        <f t="shared" si="9"/>
        <v>36</v>
      </c>
      <c r="T31" s="21"/>
    </row>
    <row r="32" spans="1:32" ht="15.5" x14ac:dyDescent="0.35">
      <c r="A32" s="17"/>
      <c r="B32" s="28">
        <v>8</v>
      </c>
      <c r="C32" s="17"/>
      <c r="D32" s="41"/>
      <c r="E32" s="28">
        <v>36.4</v>
      </c>
      <c r="F32" s="28">
        <v>35.9</v>
      </c>
      <c r="G32" s="28">
        <f t="shared" si="6"/>
        <v>36.15</v>
      </c>
      <c r="H32" s="41"/>
      <c r="I32" s="28">
        <v>36.1</v>
      </c>
      <c r="J32" s="28">
        <v>35.9</v>
      </c>
      <c r="K32" s="28">
        <f t="shared" si="7"/>
        <v>36</v>
      </c>
      <c r="L32" s="41"/>
      <c r="M32" s="28">
        <v>36.1</v>
      </c>
      <c r="N32" s="28">
        <v>36</v>
      </c>
      <c r="O32" s="28">
        <f t="shared" si="8"/>
        <v>36.049999999999997</v>
      </c>
      <c r="P32" s="41"/>
      <c r="Q32" s="28">
        <v>36.200000000000003</v>
      </c>
      <c r="R32" s="28">
        <v>36.1</v>
      </c>
      <c r="S32" s="28">
        <f t="shared" si="9"/>
        <v>36.150000000000006</v>
      </c>
      <c r="T32" s="21"/>
    </row>
    <row r="33" spans="1:20" ht="15.5" x14ac:dyDescent="0.35">
      <c r="A33" s="17"/>
      <c r="B33" s="28">
        <v>9</v>
      </c>
      <c r="C33" s="17"/>
      <c r="D33" s="41"/>
      <c r="E33" s="28">
        <v>35.6</v>
      </c>
      <c r="F33" s="28">
        <v>35.6</v>
      </c>
      <c r="G33" s="28">
        <f t="shared" si="6"/>
        <v>35.6</v>
      </c>
      <c r="H33" s="41"/>
      <c r="I33" s="28">
        <v>35.799999999999997</v>
      </c>
      <c r="J33" s="28">
        <v>35.6</v>
      </c>
      <c r="K33" s="28">
        <f t="shared" si="7"/>
        <v>35.700000000000003</v>
      </c>
      <c r="L33" s="41"/>
      <c r="M33" s="28">
        <v>35.9</v>
      </c>
      <c r="N33" s="28">
        <v>35.799999999999997</v>
      </c>
      <c r="O33" s="28">
        <f t="shared" si="8"/>
        <v>35.849999999999994</v>
      </c>
      <c r="P33" s="41"/>
      <c r="Q33" s="28">
        <v>35.700000000000003</v>
      </c>
      <c r="R33" s="28">
        <v>35.799999999999997</v>
      </c>
      <c r="S33" s="28">
        <f t="shared" si="9"/>
        <v>35.75</v>
      </c>
      <c r="T33" s="21"/>
    </row>
    <row r="34" spans="1:20" ht="15.5" x14ac:dyDescent="0.35">
      <c r="A34" s="17"/>
      <c r="B34" s="28">
        <v>11</v>
      </c>
      <c r="C34" s="17"/>
      <c r="D34" s="41"/>
      <c r="E34" s="28">
        <v>36.200000000000003</v>
      </c>
      <c r="F34" s="28">
        <v>36.1</v>
      </c>
      <c r="G34" s="28">
        <f t="shared" si="6"/>
        <v>36.150000000000006</v>
      </c>
      <c r="H34" s="41"/>
      <c r="I34" s="28">
        <v>36.299999999999997</v>
      </c>
      <c r="J34" s="28">
        <v>36.299999999999997</v>
      </c>
      <c r="K34" s="28">
        <f t="shared" si="7"/>
        <v>36.299999999999997</v>
      </c>
      <c r="L34" s="41"/>
      <c r="M34" s="28">
        <v>36</v>
      </c>
      <c r="N34" s="28">
        <v>36</v>
      </c>
      <c r="O34" s="28">
        <f t="shared" si="8"/>
        <v>36</v>
      </c>
      <c r="P34" s="41"/>
      <c r="Q34" s="28">
        <v>36.200000000000003</v>
      </c>
      <c r="R34" s="28">
        <v>36.200000000000003</v>
      </c>
      <c r="S34" s="28">
        <f t="shared" si="9"/>
        <v>36.200000000000003</v>
      </c>
      <c r="T34" s="21"/>
    </row>
    <row r="35" spans="1:20" ht="15.5" x14ac:dyDescent="0.35">
      <c r="A35" s="17"/>
      <c r="B35" s="28">
        <v>12</v>
      </c>
      <c r="C35" s="17"/>
      <c r="D35" s="41"/>
      <c r="E35" s="28">
        <v>35.9</v>
      </c>
      <c r="F35" s="28">
        <v>35.799999999999997</v>
      </c>
      <c r="G35" s="28">
        <f t="shared" si="6"/>
        <v>35.849999999999994</v>
      </c>
      <c r="H35" s="41"/>
      <c r="I35" s="28">
        <v>35.200000000000003</v>
      </c>
      <c r="J35" s="28">
        <v>35.200000000000003</v>
      </c>
      <c r="K35" s="28">
        <f t="shared" si="7"/>
        <v>35.200000000000003</v>
      </c>
      <c r="L35" s="41"/>
      <c r="M35" s="28">
        <v>35.4</v>
      </c>
      <c r="N35" s="28">
        <v>35.4</v>
      </c>
      <c r="O35" s="28">
        <f t="shared" si="8"/>
        <v>35.4</v>
      </c>
      <c r="P35" s="41"/>
      <c r="Q35" s="28">
        <v>35.799999999999997</v>
      </c>
      <c r="R35" s="28">
        <v>35.700000000000003</v>
      </c>
      <c r="S35" s="28">
        <f t="shared" si="9"/>
        <v>35.75</v>
      </c>
      <c r="T35" s="21"/>
    </row>
    <row r="36" spans="1:20" ht="15.5" x14ac:dyDescent="0.35">
      <c r="A36" s="17"/>
      <c r="B36" s="28">
        <v>13</v>
      </c>
      <c r="C36" s="17"/>
      <c r="D36" s="41"/>
      <c r="E36" s="28">
        <v>35.799999999999997</v>
      </c>
      <c r="F36" s="28">
        <v>35.799999999999997</v>
      </c>
      <c r="G36" s="28">
        <f t="shared" si="6"/>
        <v>35.799999999999997</v>
      </c>
      <c r="H36" s="41"/>
      <c r="I36" s="28">
        <v>36.1</v>
      </c>
      <c r="J36" s="28">
        <v>36</v>
      </c>
      <c r="K36" s="28">
        <f t="shared" si="7"/>
        <v>36.049999999999997</v>
      </c>
      <c r="L36" s="41"/>
      <c r="M36" s="28">
        <v>35.4</v>
      </c>
      <c r="N36" s="28">
        <v>35.6</v>
      </c>
      <c r="O36" s="28">
        <f t="shared" si="8"/>
        <v>35.5</v>
      </c>
      <c r="P36" s="41"/>
      <c r="Q36" s="28">
        <v>35.6</v>
      </c>
      <c r="R36" s="28">
        <v>35.6</v>
      </c>
      <c r="S36" s="28">
        <f t="shared" si="9"/>
        <v>35.6</v>
      </c>
      <c r="T36" s="21"/>
    </row>
    <row r="37" spans="1:20" ht="15.5" x14ac:dyDescent="0.35">
      <c r="A37" s="17"/>
      <c r="B37" s="28">
        <v>14</v>
      </c>
      <c r="C37" s="17"/>
      <c r="D37" s="41"/>
      <c r="E37" s="28">
        <v>35.9</v>
      </c>
      <c r="F37" s="28">
        <v>35.9</v>
      </c>
      <c r="G37" s="28">
        <f t="shared" si="6"/>
        <v>35.9</v>
      </c>
      <c r="H37" s="41"/>
      <c r="I37" s="28">
        <v>36.1</v>
      </c>
      <c r="J37" s="28">
        <v>35.9</v>
      </c>
      <c r="K37" s="28">
        <f t="shared" si="7"/>
        <v>36</v>
      </c>
      <c r="L37" s="41"/>
      <c r="M37" s="28">
        <v>35.9</v>
      </c>
      <c r="N37" s="28">
        <v>35.9</v>
      </c>
      <c r="O37" s="28">
        <f t="shared" si="8"/>
        <v>35.9</v>
      </c>
      <c r="P37" s="41"/>
      <c r="Q37" s="28">
        <v>36.1</v>
      </c>
      <c r="R37" s="28">
        <v>36.1</v>
      </c>
      <c r="S37" s="28">
        <f>AVERAGE(Q37:R37)</f>
        <v>36.1</v>
      </c>
      <c r="T37" s="21"/>
    </row>
    <row r="38" spans="1:20" ht="15.5" x14ac:dyDescent="0.35">
      <c r="A38" s="17"/>
      <c r="B38" s="17"/>
      <c r="C38" s="17"/>
      <c r="D38" s="41"/>
      <c r="E38" s="26"/>
      <c r="F38" s="26"/>
      <c r="G38" s="26"/>
      <c r="H38" s="41"/>
      <c r="I38" s="26"/>
      <c r="J38" s="26"/>
      <c r="K38" s="26"/>
      <c r="L38" s="41"/>
      <c r="M38" s="26"/>
      <c r="N38" s="26"/>
      <c r="O38" s="26"/>
      <c r="P38" s="41"/>
      <c r="Q38" s="26"/>
      <c r="R38" s="26"/>
      <c r="S38" s="26"/>
      <c r="T38" s="21"/>
    </row>
    <row r="39" spans="1:20" ht="15.5" x14ac:dyDescent="0.35">
      <c r="A39" s="17"/>
      <c r="B39" s="22" t="s">
        <v>11</v>
      </c>
      <c r="C39" s="18" t="e">
        <f>AVERAGE(C26:C30)</f>
        <v>#DIV/0!</v>
      </c>
      <c r="D39" s="41"/>
      <c r="E39" s="42">
        <f>AVERAGE(E26:E37)</f>
        <v>36.174999999999997</v>
      </c>
      <c r="F39" s="42">
        <f>AVERAGE(F26:F37)</f>
        <v>36.125000000000007</v>
      </c>
      <c r="G39" s="42">
        <f t="shared" ref="G39:S39" si="10">AVERAGE(G26:G37)</f>
        <v>36.15</v>
      </c>
      <c r="H39" s="45" t="e">
        <f t="shared" si="10"/>
        <v>#DIV/0!</v>
      </c>
      <c r="I39" s="42">
        <f t="shared" si="10"/>
        <v>36.06666666666667</v>
      </c>
      <c r="J39" s="42">
        <f t="shared" si="10"/>
        <v>36.016666666666666</v>
      </c>
      <c r="K39" s="42">
        <f t="shared" si="10"/>
        <v>36.041666666666664</v>
      </c>
      <c r="L39" s="45" t="e">
        <f t="shared" si="10"/>
        <v>#DIV/0!</v>
      </c>
      <c r="M39" s="42">
        <f t="shared" si="10"/>
        <v>35.958333333333329</v>
      </c>
      <c r="N39" s="42">
        <f t="shared" si="10"/>
        <v>35.958333333333336</v>
      </c>
      <c r="O39" s="42">
        <f t="shared" si="10"/>
        <v>35.958333333333336</v>
      </c>
      <c r="P39" s="45" t="e">
        <f t="shared" si="10"/>
        <v>#DIV/0!</v>
      </c>
      <c r="Q39" s="42">
        <f t="shared" si="10"/>
        <v>36.208333333333336</v>
      </c>
      <c r="R39" s="42">
        <f t="shared" si="10"/>
        <v>36.166666666666664</v>
      </c>
      <c r="S39" s="42">
        <f t="shared" si="10"/>
        <v>36.187500000000007</v>
      </c>
      <c r="T39" s="21"/>
    </row>
    <row r="40" spans="1:20" ht="15.5" x14ac:dyDescent="0.35">
      <c r="A40" s="18"/>
      <c r="B40" s="23" t="s">
        <v>12</v>
      </c>
      <c r="C40" s="18" t="e">
        <f>STDEV(C26:C30)</f>
        <v>#DIV/0!</v>
      </c>
      <c r="D40" s="41"/>
      <c r="E40" s="42">
        <f>STDEV(E26:E37)</f>
        <v>0.34410622038709415</v>
      </c>
      <c r="F40" s="42">
        <f>STDEV(F26:F37)</f>
        <v>0.37688918072220595</v>
      </c>
      <c r="G40" s="42">
        <f t="shared" ref="G40:S40" si="11">STDEV(G26:G37)</f>
        <v>0.3431140812139219</v>
      </c>
      <c r="H40" s="45" t="e">
        <f t="shared" si="11"/>
        <v>#DIV/0!</v>
      </c>
      <c r="I40" s="42">
        <f t="shared" si="11"/>
        <v>0.41194292043554864</v>
      </c>
      <c r="J40" s="42">
        <f t="shared" si="11"/>
        <v>0.41083802013430759</v>
      </c>
      <c r="K40" s="42">
        <f t="shared" si="11"/>
        <v>0.4072263907623529</v>
      </c>
      <c r="L40" s="45" t="e">
        <f t="shared" si="11"/>
        <v>#DIV/0!</v>
      </c>
      <c r="M40" s="42">
        <f t="shared" si="11"/>
        <v>0.5900051360844758</v>
      </c>
      <c r="N40" s="42">
        <f t="shared" si="11"/>
        <v>0.46212617980439752</v>
      </c>
      <c r="O40" s="42">
        <f t="shared" si="11"/>
        <v>0.51997960332958071</v>
      </c>
      <c r="P40" s="45" t="e">
        <f t="shared" si="11"/>
        <v>#DIV/0!</v>
      </c>
      <c r="Q40" s="42">
        <f t="shared" si="11"/>
        <v>0.40104031385053113</v>
      </c>
      <c r="R40" s="42">
        <f t="shared" si="11"/>
        <v>0.40526833609649832</v>
      </c>
      <c r="S40" s="42">
        <f t="shared" si="11"/>
        <v>0.40063869463191371</v>
      </c>
      <c r="T40" s="21"/>
    </row>
    <row r="41" spans="1:20" ht="15.5" x14ac:dyDescent="0.35">
      <c r="A41" s="17"/>
      <c r="B41" s="17"/>
      <c r="C41" s="17"/>
      <c r="D41" s="21"/>
      <c r="E41" s="18"/>
      <c r="F41" s="18"/>
      <c r="G41" s="18"/>
      <c r="H41" s="21"/>
      <c r="I41" s="18"/>
      <c r="J41" s="18"/>
      <c r="K41" s="18"/>
      <c r="L41" s="21"/>
      <c r="M41" s="18"/>
      <c r="N41" s="18"/>
      <c r="O41" s="18"/>
      <c r="P41" s="21"/>
      <c r="Q41" s="18"/>
      <c r="R41" s="18"/>
      <c r="S41" s="18"/>
      <c r="T41" s="21"/>
    </row>
    <row r="42" spans="1:20" ht="15.5" x14ac:dyDescent="0.35">
      <c r="A42" s="17"/>
      <c r="B42" s="19" t="s">
        <v>13</v>
      </c>
      <c r="C42" s="17"/>
      <c r="D42" s="21"/>
      <c r="E42" s="119" t="s">
        <v>21</v>
      </c>
      <c r="F42" s="119"/>
      <c r="G42" s="119"/>
      <c r="H42" s="21"/>
      <c r="I42" s="119" t="s">
        <v>21</v>
      </c>
      <c r="J42" s="119"/>
      <c r="K42" s="119"/>
      <c r="L42" s="21"/>
      <c r="M42" s="119" t="s">
        <v>21</v>
      </c>
      <c r="N42" s="119"/>
      <c r="O42" s="119"/>
      <c r="P42" s="21"/>
      <c r="Q42" s="119" t="s">
        <v>21</v>
      </c>
      <c r="R42" s="119"/>
      <c r="S42" s="119"/>
      <c r="T42" s="21"/>
    </row>
    <row r="43" spans="1:20" ht="15.5" x14ac:dyDescent="0.35">
      <c r="A43" s="17"/>
      <c r="B43" s="20"/>
      <c r="C43" s="17"/>
      <c r="D43" s="21"/>
      <c r="E43" s="118" t="s">
        <v>15</v>
      </c>
      <c r="F43" s="118"/>
      <c r="G43" s="118"/>
      <c r="H43" s="21"/>
      <c r="I43" s="118" t="s">
        <v>16</v>
      </c>
      <c r="J43" s="118"/>
      <c r="K43" s="118"/>
      <c r="L43" s="21"/>
      <c r="M43" s="118" t="s">
        <v>17</v>
      </c>
      <c r="N43" s="118"/>
      <c r="O43" s="118"/>
      <c r="P43" s="21"/>
      <c r="Q43" s="118" t="s">
        <v>18</v>
      </c>
      <c r="R43" s="118"/>
      <c r="S43" s="118"/>
      <c r="T43" s="21"/>
    </row>
    <row r="44" spans="1:20" ht="15.5" x14ac:dyDescent="0.35">
      <c r="A44" s="17"/>
      <c r="B44" s="17"/>
      <c r="C44" s="17"/>
      <c r="D44" s="21"/>
      <c r="E44" s="35">
        <v>1</v>
      </c>
      <c r="F44" s="35">
        <v>2</v>
      </c>
      <c r="G44" s="40" t="s">
        <v>19</v>
      </c>
      <c r="H44" s="21"/>
      <c r="I44" s="35">
        <v>1</v>
      </c>
      <c r="J44" s="35">
        <v>2</v>
      </c>
      <c r="K44" s="40" t="s">
        <v>19</v>
      </c>
      <c r="L44" s="21"/>
      <c r="M44" s="35">
        <v>1</v>
      </c>
      <c r="N44" s="35">
        <v>2</v>
      </c>
      <c r="O44" s="40" t="s">
        <v>19</v>
      </c>
      <c r="P44" s="21"/>
      <c r="Q44" s="35">
        <v>1</v>
      </c>
      <c r="R44" s="35">
        <v>2</v>
      </c>
      <c r="S44" s="40" t="s">
        <v>19</v>
      </c>
      <c r="T44" s="21"/>
    </row>
    <row r="45" spans="1:20" ht="15.5" x14ac:dyDescent="0.35">
      <c r="A45" s="17"/>
      <c r="B45" s="17"/>
      <c r="C45" s="17"/>
      <c r="D45" s="21"/>
      <c r="E45" s="18"/>
      <c r="F45" s="18"/>
      <c r="G45" s="18"/>
      <c r="H45" s="21"/>
      <c r="I45" s="18"/>
      <c r="J45" s="18"/>
      <c r="K45" s="18"/>
      <c r="L45" s="21"/>
      <c r="M45" s="18"/>
      <c r="N45" s="18"/>
      <c r="O45" s="18"/>
      <c r="P45" s="21"/>
      <c r="Q45" s="18"/>
      <c r="R45" s="18"/>
      <c r="S45" s="18"/>
      <c r="T45" s="21"/>
    </row>
    <row r="46" spans="1:20" ht="15.5" x14ac:dyDescent="0.35">
      <c r="A46" s="17"/>
      <c r="B46" s="28">
        <v>1</v>
      </c>
      <c r="C46" s="17"/>
      <c r="D46" s="41"/>
      <c r="E46" s="28">
        <v>37</v>
      </c>
      <c r="F46" s="28">
        <v>36.700000000000003</v>
      </c>
      <c r="G46" s="28">
        <f>AVERAGE(E46:F46)</f>
        <v>36.85</v>
      </c>
      <c r="H46" s="41"/>
      <c r="I46" s="28">
        <v>35.700000000000003</v>
      </c>
      <c r="J46" s="28">
        <v>35.6</v>
      </c>
      <c r="K46" s="28">
        <f>AVERAGE(I46:J46)</f>
        <v>35.650000000000006</v>
      </c>
      <c r="L46" s="41"/>
      <c r="M46" s="28">
        <v>34.1</v>
      </c>
      <c r="N46" s="28">
        <v>34.700000000000003</v>
      </c>
      <c r="O46" s="28">
        <f>AVERAGE(M46:N46)</f>
        <v>34.400000000000006</v>
      </c>
      <c r="P46" s="41"/>
      <c r="Q46" s="28">
        <v>33.700000000000003</v>
      </c>
      <c r="R46" s="28">
        <v>34.299999999999997</v>
      </c>
      <c r="S46" s="28">
        <f>AVERAGE(Q46:R46)</f>
        <v>34</v>
      </c>
      <c r="T46" s="21"/>
    </row>
    <row r="47" spans="1:20" ht="15.5" x14ac:dyDescent="0.35">
      <c r="A47" s="17"/>
      <c r="B47" s="28">
        <v>2</v>
      </c>
      <c r="C47" s="17"/>
      <c r="D47" s="41"/>
      <c r="E47" s="28">
        <v>36.700000000000003</v>
      </c>
      <c r="F47" s="28">
        <v>36.5</v>
      </c>
      <c r="G47" s="28">
        <f t="shared" ref="G47:G57" si="12">AVERAGE(E47:F47)</f>
        <v>36.6</v>
      </c>
      <c r="H47" s="41"/>
      <c r="I47" s="28">
        <v>36</v>
      </c>
      <c r="J47" s="28">
        <v>36.1</v>
      </c>
      <c r="K47" s="28">
        <f t="shared" ref="K47:K57" si="13">AVERAGE(I47:J47)</f>
        <v>36.049999999999997</v>
      </c>
      <c r="L47" s="41"/>
      <c r="M47" s="28">
        <v>36.1</v>
      </c>
      <c r="N47" s="28">
        <v>35.6</v>
      </c>
      <c r="O47" s="28">
        <f t="shared" ref="O47:O57" si="14">AVERAGE(M47:N47)</f>
        <v>35.85</v>
      </c>
      <c r="P47" s="41"/>
      <c r="Q47" s="28">
        <v>35.5</v>
      </c>
      <c r="R47" s="28">
        <v>35.299999999999997</v>
      </c>
      <c r="S47" s="28">
        <f t="shared" ref="S47:S57" si="15">AVERAGE(Q47:R47)</f>
        <v>35.4</v>
      </c>
      <c r="T47" s="21"/>
    </row>
    <row r="48" spans="1:20" ht="15.5" x14ac:dyDescent="0.35">
      <c r="A48" s="17"/>
      <c r="B48" s="28">
        <v>3</v>
      </c>
      <c r="C48" s="17"/>
      <c r="D48" s="41"/>
      <c r="E48" s="28">
        <v>36.1</v>
      </c>
      <c r="F48" s="28">
        <v>36.1</v>
      </c>
      <c r="G48" s="28">
        <f t="shared" si="12"/>
        <v>36.1</v>
      </c>
      <c r="H48" s="41"/>
      <c r="I48" s="28">
        <v>35.799999999999997</v>
      </c>
      <c r="J48" s="28">
        <v>35.4</v>
      </c>
      <c r="K48" s="28">
        <f t="shared" si="13"/>
        <v>35.599999999999994</v>
      </c>
      <c r="L48" s="41"/>
      <c r="M48" s="28">
        <v>35.1</v>
      </c>
      <c r="N48" s="28">
        <v>34.700000000000003</v>
      </c>
      <c r="O48" s="28">
        <f t="shared" si="14"/>
        <v>34.900000000000006</v>
      </c>
      <c r="P48" s="41"/>
      <c r="Q48" s="28">
        <v>35.200000000000003</v>
      </c>
      <c r="R48" s="28">
        <v>35.200000000000003</v>
      </c>
      <c r="S48" s="28">
        <f t="shared" si="15"/>
        <v>35.200000000000003</v>
      </c>
      <c r="T48" s="21"/>
    </row>
    <row r="49" spans="1:28" ht="15.5" x14ac:dyDescent="0.35">
      <c r="A49" s="17"/>
      <c r="B49" s="28">
        <v>4</v>
      </c>
      <c r="C49" s="17"/>
      <c r="D49" s="41"/>
      <c r="E49" s="28">
        <v>36.6</v>
      </c>
      <c r="F49" s="28">
        <v>36.700000000000003</v>
      </c>
      <c r="G49" s="28">
        <f t="shared" si="12"/>
        <v>36.650000000000006</v>
      </c>
      <c r="H49" s="41"/>
      <c r="I49" s="28">
        <v>34.9</v>
      </c>
      <c r="J49" s="28">
        <v>35.200000000000003</v>
      </c>
      <c r="K49" s="28">
        <f t="shared" si="13"/>
        <v>35.049999999999997</v>
      </c>
      <c r="L49" s="41"/>
      <c r="M49" s="28">
        <v>33.700000000000003</v>
      </c>
      <c r="N49" s="28">
        <v>33.6</v>
      </c>
      <c r="O49" s="28">
        <f t="shared" si="14"/>
        <v>33.650000000000006</v>
      </c>
      <c r="P49" s="41"/>
      <c r="Q49" s="28">
        <v>34.5</v>
      </c>
      <c r="R49" s="28">
        <v>34.700000000000003</v>
      </c>
      <c r="S49" s="28">
        <f t="shared" si="15"/>
        <v>34.6</v>
      </c>
      <c r="T49" s="21"/>
    </row>
    <row r="50" spans="1:28" ht="15.5" x14ac:dyDescent="0.35">
      <c r="A50" s="17"/>
      <c r="B50" s="28">
        <v>5</v>
      </c>
      <c r="C50" s="17"/>
      <c r="D50" s="41"/>
      <c r="E50" s="28">
        <v>36.4</v>
      </c>
      <c r="F50" s="28">
        <v>36.299999999999997</v>
      </c>
      <c r="G50" s="28">
        <f t="shared" si="12"/>
        <v>36.349999999999994</v>
      </c>
      <c r="H50" s="41"/>
      <c r="I50" s="28">
        <v>35.6</v>
      </c>
      <c r="J50" s="28">
        <v>35.9</v>
      </c>
      <c r="K50" s="28">
        <f t="shared" si="13"/>
        <v>35.75</v>
      </c>
      <c r="L50" s="41"/>
      <c r="M50" s="28">
        <v>35.6</v>
      </c>
      <c r="N50" s="28">
        <v>35.299999999999997</v>
      </c>
      <c r="O50" s="28">
        <f t="shared" si="14"/>
        <v>35.450000000000003</v>
      </c>
      <c r="P50" s="41"/>
      <c r="Q50" s="28">
        <v>35</v>
      </c>
      <c r="R50" s="28">
        <v>35.200000000000003</v>
      </c>
      <c r="S50" s="28">
        <f t="shared" si="15"/>
        <v>35.1</v>
      </c>
      <c r="T50" s="21"/>
    </row>
    <row r="51" spans="1:28" ht="15.5" x14ac:dyDescent="0.35">
      <c r="A51" s="17"/>
      <c r="B51" s="28">
        <v>7</v>
      </c>
      <c r="C51" s="17"/>
      <c r="D51" s="41"/>
      <c r="E51" s="28">
        <v>36.1</v>
      </c>
      <c r="F51" s="28">
        <v>36.1</v>
      </c>
      <c r="G51" s="28">
        <f t="shared" si="12"/>
        <v>36.1</v>
      </c>
      <c r="H51" s="41"/>
      <c r="I51" s="28">
        <v>36</v>
      </c>
      <c r="J51" s="28">
        <v>35.9</v>
      </c>
      <c r="K51" s="28">
        <f t="shared" si="13"/>
        <v>35.950000000000003</v>
      </c>
      <c r="L51" s="41"/>
      <c r="M51" s="28">
        <v>35.4</v>
      </c>
      <c r="N51" s="28">
        <v>35.200000000000003</v>
      </c>
      <c r="O51" s="28">
        <f t="shared" si="14"/>
        <v>35.299999999999997</v>
      </c>
      <c r="P51" s="41"/>
      <c r="Q51" s="28">
        <v>35.1</v>
      </c>
      <c r="R51" s="28">
        <v>34.9</v>
      </c>
      <c r="S51" s="28">
        <f t="shared" si="15"/>
        <v>35</v>
      </c>
      <c r="T51" s="21"/>
    </row>
    <row r="52" spans="1:28" ht="15.5" x14ac:dyDescent="0.35">
      <c r="A52" s="17"/>
      <c r="B52" s="28">
        <v>8</v>
      </c>
      <c r="C52" s="17"/>
      <c r="D52" s="41"/>
      <c r="E52" s="28">
        <v>35.700000000000003</v>
      </c>
      <c r="F52" s="28">
        <v>35.299999999999997</v>
      </c>
      <c r="G52" s="28">
        <f t="shared" si="12"/>
        <v>35.5</v>
      </c>
      <c r="H52" s="41"/>
      <c r="I52" s="28">
        <v>33.299999999999997</v>
      </c>
      <c r="J52" s="28">
        <v>33.4</v>
      </c>
      <c r="K52" s="28">
        <f t="shared" si="13"/>
        <v>33.349999999999994</v>
      </c>
      <c r="L52" s="41"/>
      <c r="M52" s="28">
        <v>33.799999999999997</v>
      </c>
      <c r="N52" s="28">
        <v>33.799999999999997</v>
      </c>
      <c r="O52" s="28">
        <f t="shared" si="14"/>
        <v>33.799999999999997</v>
      </c>
      <c r="P52" s="41"/>
      <c r="Q52" s="28">
        <v>33.700000000000003</v>
      </c>
      <c r="R52" s="28">
        <v>33.700000000000003</v>
      </c>
      <c r="S52" s="28">
        <f t="shared" si="15"/>
        <v>33.700000000000003</v>
      </c>
      <c r="T52" s="21"/>
    </row>
    <row r="53" spans="1:28" ht="15.5" x14ac:dyDescent="0.35">
      <c r="A53" s="17"/>
      <c r="B53" s="28">
        <v>9</v>
      </c>
      <c r="C53" s="17"/>
      <c r="D53" s="41"/>
      <c r="E53" s="28">
        <v>36.1</v>
      </c>
      <c r="F53" s="28">
        <v>35.799999999999997</v>
      </c>
      <c r="G53" s="28">
        <f t="shared" si="12"/>
        <v>35.950000000000003</v>
      </c>
      <c r="H53" s="41"/>
      <c r="I53" s="28">
        <v>35.1</v>
      </c>
      <c r="J53" s="28">
        <v>35.200000000000003</v>
      </c>
      <c r="K53" s="28">
        <f t="shared" si="13"/>
        <v>35.150000000000006</v>
      </c>
      <c r="L53" s="41"/>
      <c r="M53" s="28">
        <v>34.5</v>
      </c>
      <c r="N53" s="28">
        <v>35</v>
      </c>
      <c r="O53" s="28">
        <f t="shared" si="14"/>
        <v>34.75</v>
      </c>
      <c r="P53" s="41"/>
      <c r="Q53" s="28">
        <v>34.6</v>
      </c>
      <c r="R53" s="28">
        <v>34.700000000000003</v>
      </c>
      <c r="S53" s="28">
        <f t="shared" si="15"/>
        <v>34.650000000000006</v>
      </c>
      <c r="T53" s="21"/>
    </row>
    <row r="54" spans="1:28" ht="15.5" x14ac:dyDescent="0.35">
      <c r="A54" s="17"/>
      <c r="B54" s="28">
        <v>11</v>
      </c>
      <c r="C54" s="17"/>
      <c r="D54" s="41"/>
      <c r="E54" s="28">
        <v>35.9</v>
      </c>
      <c r="F54" s="28">
        <v>35.9</v>
      </c>
      <c r="G54" s="28">
        <f t="shared" si="12"/>
        <v>35.9</v>
      </c>
      <c r="H54" s="41"/>
      <c r="I54" s="28">
        <v>34.4</v>
      </c>
      <c r="J54" s="28">
        <v>34.5</v>
      </c>
      <c r="K54" s="28">
        <f t="shared" si="13"/>
        <v>34.450000000000003</v>
      </c>
      <c r="L54" s="41"/>
      <c r="M54" s="28">
        <v>35.299999999999997</v>
      </c>
      <c r="N54" s="28">
        <v>35.200000000000003</v>
      </c>
      <c r="O54" s="28">
        <f t="shared" si="14"/>
        <v>35.25</v>
      </c>
      <c r="P54" s="41"/>
      <c r="Q54" s="28">
        <v>34.6</v>
      </c>
      <c r="R54" s="28">
        <v>34.1</v>
      </c>
      <c r="S54" s="28">
        <f t="shared" si="15"/>
        <v>34.35</v>
      </c>
      <c r="T54" s="21"/>
    </row>
    <row r="55" spans="1:28" ht="15.5" x14ac:dyDescent="0.35">
      <c r="A55" s="17"/>
      <c r="B55" s="28">
        <v>12</v>
      </c>
      <c r="C55" s="17"/>
      <c r="D55" s="41"/>
      <c r="E55" s="28">
        <v>35.6</v>
      </c>
      <c r="F55" s="28">
        <v>35.6</v>
      </c>
      <c r="G55" s="28">
        <f t="shared" si="12"/>
        <v>35.6</v>
      </c>
      <c r="H55" s="41"/>
      <c r="I55" s="28">
        <v>33.700000000000003</v>
      </c>
      <c r="J55" s="28">
        <v>33.6</v>
      </c>
      <c r="K55" s="28">
        <f t="shared" si="13"/>
        <v>33.650000000000006</v>
      </c>
      <c r="L55" s="41"/>
      <c r="M55" s="28">
        <v>33</v>
      </c>
      <c r="N55" s="28">
        <v>32.4</v>
      </c>
      <c r="O55" s="28">
        <f t="shared" si="14"/>
        <v>32.700000000000003</v>
      </c>
      <c r="P55" s="41"/>
      <c r="Q55" s="28">
        <v>32.1</v>
      </c>
      <c r="R55" s="28">
        <v>32.4</v>
      </c>
      <c r="S55" s="28">
        <f t="shared" si="15"/>
        <v>32.25</v>
      </c>
      <c r="T55" s="21"/>
    </row>
    <row r="56" spans="1:28" ht="15.5" x14ac:dyDescent="0.35">
      <c r="A56" s="17"/>
      <c r="B56" s="28">
        <v>13</v>
      </c>
      <c r="C56" s="17"/>
      <c r="D56" s="41"/>
      <c r="E56" s="28">
        <v>35</v>
      </c>
      <c r="F56" s="28">
        <v>35</v>
      </c>
      <c r="G56" s="28">
        <f t="shared" si="12"/>
        <v>35</v>
      </c>
      <c r="H56" s="41"/>
      <c r="I56" s="28">
        <v>34.700000000000003</v>
      </c>
      <c r="J56" s="28">
        <v>34.9</v>
      </c>
      <c r="K56" s="28">
        <f t="shared" si="13"/>
        <v>34.799999999999997</v>
      </c>
      <c r="L56" s="41"/>
      <c r="M56" s="28">
        <v>33.1</v>
      </c>
      <c r="N56" s="28">
        <v>34</v>
      </c>
      <c r="O56" s="28">
        <f t="shared" si="14"/>
        <v>33.549999999999997</v>
      </c>
      <c r="P56" s="41"/>
      <c r="Q56" s="28">
        <v>34.4</v>
      </c>
      <c r="R56" s="28">
        <v>34.1</v>
      </c>
      <c r="S56" s="28">
        <f t="shared" si="15"/>
        <v>34.25</v>
      </c>
      <c r="T56" s="21"/>
    </row>
    <row r="57" spans="1:28" ht="15.5" x14ac:dyDescent="0.35">
      <c r="A57" s="17"/>
      <c r="B57" s="28">
        <v>14</v>
      </c>
      <c r="C57" s="17"/>
      <c r="D57" s="41"/>
      <c r="E57" s="28">
        <v>36.1</v>
      </c>
      <c r="F57" s="28">
        <v>36</v>
      </c>
      <c r="G57" s="28">
        <f t="shared" si="12"/>
        <v>36.049999999999997</v>
      </c>
      <c r="H57" s="41"/>
      <c r="I57" s="28">
        <v>35.200000000000003</v>
      </c>
      <c r="J57" s="28">
        <v>34.799999999999997</v>
      </c>
      <c r="K57" s="28">
        <f t="shared" si="13"/>
        <v>35</v>
      </c>
      <c r="L57" s="41"/>
      <c r="M57" s="28">
        <v>34.1</v>
      </c>
      <c r="N57" s="28">
        <v>33.6</v>
      </c>
      <c r="O57" s="28">
        <f t="shared" si="14"/>
        <v>33.85</v>
      </c>
      <c r="P57" s="41"/>
      <c r="Q57" s="28">
        <v>34.4</v>
      </c>
      <c r="R57" s="28">
        <v>33.6</v>
      </c>
      <c r="S57" s="28">
        <f t="shared" si="15"/>
        <v>34</v>
      </c>
      <c r="T57" s="21"/>
      <c r="Y57" s="66"/>
      <c r="AB57" s="66"/>
    </row>
    <row r="58" spans="1:28" ht="15.5" x14ac:dyDescent="0.35">
      <c r="A58" s="17"/>
      <c r="B58" s="17"/>
      <c r="C58" s="17"/>
      <c r="D58" s="41"/>
      <c r="E58" s="26"/>
      <c r="F58" s="26"/>
      <c r="G58" s="26"/>
      <c r="H58" s="41"/>
      <c r="I58" s="26"/>
      <c r="J58" s="26"/>
      <c r="K58" s="26"/>
      <c r="L58" s="41"/>
      <c r="M58" s="26"/>
      <c r="N58" s="26"/>
      <c r="O58" s="26"/>
      <c r="P58" s="41"/>
      <c r="Q58" s="26"/>
      <c r="R58" s="26"/>
      <c r="S58" s="26"/>
      <c r="T58" s="21"/>
    </row>
    <row r="59" spans="1:28" ht="15.5" x14ac:dyDescent="0.35">
      <c r="A59" s="17"/>
      <c r="B59" s="22" t="s">
        <v>11</v>
      </c>
      <c r="C59" s="18" t="e">
        <f>AVERAGE(C46:C50)</f>
        <v>#DIV/0!</v>
      </c>
      <c r="D59" s="41"/>
      <c r="E59" s="42">
        <f>AVERAGE(E46:E57)</f>
        <v>36.108333333333341</v>
      </c>
      <c r="F59" s="42">
        <f>AVERAGE(F46:F57)</f>
        <v>36</v>
      </c>
      <c r="G59" s="42">
        <f t="shared" ref="G59:S59" si="16">AVERAGE(G46:G57)</f>
        <v>36.054166666666667</v>
      </c>
      <c r="H59" s="45" t="e">
        <f t="shared" si="16"/>
        <v>#DIV/0!</v>
      </c>
      <c r="I59" s="42">
        <f t="shared" si="16"/>
        <v>35.033333333333331</v>
      </c>
      <c r="J59" s="42">
        <f t="shared" si="16"/>
        <v>35.041666666666671</v>
      </c>
      <c r="K59" s="42">
        <f t="shared" si="16"/>
        <v>35.037500000000001</v>
      </c>
      <c r="L59" s="45" t="e">
        <f t="shared" si="16"/>
        <v>#DIV/0!</v>
      </c>
      <c r="M59" s="42">
        <f t="shared" si="16"/>
        <v>34.483333333333341</v>
      </c>
      <c r="N59" s="42">
        <f t="shared" si="16"/>
        <v>34.425000000000004</v>
      </c>
      <c r="O59" s="42">
        <f t="shared" si="16"/>
        <v>34.454166666666673</v>
      </c>
      <c r="P59" s="45" t="e">
        <f t="shared" si="16"/>
        <v>#DIV/0!</v>
      </c>
      <c r="Q59" s="42">
        <f t="shared" si="16"/>
        <v>34.4</v>
      </c>
      <c r="R59" s="42">
        <f t="shared" si="16"/>
        <v>34.35</v>
      </c>
      <c r="S59" s="42">
        <f t="shared" si="16"/>
        <v>34.375</v>
      </c>
      <c r="T59" s="21"/>
    </row>
    <row r="60" spans="1:28" ht="15.5" x14ac:dyDescent="0.35">
      <c r="A60" s="18"/>
      <c r="B60" s="23" t="s">
        <v>12</v>
      </c>
      <c r="C60" s="18" t="e">
        <f>STDEV(C46:C50)</f>
        <v>#DIV/0!</v>
      </c>
      <c r="D60" s="41"/>
      <c r="E60" s="42">
        <f>STDEV(E46:E57)</f>
        <v>0.53675512163933814</v>
      </c>
      <c r="F60" s="42">
        <f>STDEV(F46:F57)</f>
        <v>0.52570299253821773</v>
      </c>
      <c r="G60" s="42">
        <f t="shared" ref="G60:S60" si="17">STDEV(G46:G57)</f>
        <v>0.52546876619112648</v>
      </c>
      <c r="H60" s="45" t="e">
        <f t="shared" si="17"/>
        <v>#DIV/0!</v>
      </c>
      <c r="I60" s="42">
        <f t="shared" si="17"/>
        <v>0.88248959131985183</v>
      </c>
      <c r="J60" s="42">
        <f t="shared" si="17"/>
        <v>0.86493124617281625</v>
      </c>
      <c r="K60" s="42">
        <f t="shared" si="17"/>
        <v>0.8657957453852918</v>
      </c>
      <c r="L60" s="45" t="e">
        <f t="shared" si="17"/>
        <v>#DIV/0!</v>
      </c>
      <c r="M60" s="42">
        <f t="shared" si="17"/>
        <v>1.0107003272558841</v>
      </c>
      <c r="N60" s="42">
        <f t="shared" si="17"/>
        <v>0.94688484468329648</v>
      </c>
      <c r="O60" s="42">
        <f t="shared" si="17"/>
        <v>0.94927204964774137</v>
      </c>
      <c r="P60" s="45" t="e">
        <f t="shared" si="17"/>
        <v>#DIV/0!</v>
      </c>
      <c r="Q60" s="42">
        <f t="shared" si="17"/>
        <v>0.9075441386711518</v>
      </c>
      <c r="R60" s="42">
        <f t="shared" si="17"/>
        <v>0.84261497731763613</v>
      </c>
      <c r="S60" s="42">
        <f t="shared" si="17"/>
        <v>0.85506512245346789</v>
      </c>
      <c r="T60" s="21"/>
    </row>
    <row r="61" spans="1:28" ht="15.5" x14ac:dyDescent="0.35">
      <c r="A61" s="17"/>
      <c r="B61" s="17"/>
      <c r="C61" s="17"/>
      <c r="D61" s="21"/>
      <c r="E61" s="18"/>
      <c r="F61" s="18"/>
      <c r="G61" s="18"/>
      <c r="H61" s="21"/>
      <c r="I61" s="18"/>
      <c r="J61" s="18"/>
      <c r="K61" s="18"/>
      <c r="L61" s="21"/>
      <c r="M61" s="18"/>
      <c r="N61" s="18"/>
      <c r="O61" s="18"/>
      <c r="P61" s="21"/>
      <c r="Q61" s="18"/>
      <c r="R61" s="18"/>
      <c r="S61" s="18"/>
      <c r="T61" s="21"/>
    </row>
    <row r="62" spans="1:28" ht="15.5" x14ac:dyDescent="0.35">
      <c r="A62" s="17"/>
      <c r="B62" s="19" t="s">
        <v>13</v>
      </c>
      <c r="C62" s="17"/>
      <c r="D62" s="21"/>
      <c r="E62" s="119" t="s">
        <v>22</v>
      </c>
      <c r="F62" s="119"/>
      <c r="G62" s="119"/>
      <c r="H62" s="21"/>
      <c r="I62" s="119" t="s">
        <v>22</v>
      </c>
      <c r="J62" s="119"/>
      <c r="K62" s="119"/>
      <c r="L62" s="21"/>
      <c r="M62" s="119" t="s">
        <v>22</v>
      </c>
      <c r="N62" s="119"/>
      <c r="O62" s="119"/>
      <c r="P62" s="21"/>
      <c r="Q62" s="119" t="s">
        <v>22</v>
      </c>
      <c r="R62" s="119"/>
      <c r="S62" s="119"/>
      <c r="T62" s="21"/>
    </row>
    <row r="63" spans="1:28" ht="15.5" x14ac:dyDescent="0.35">
      <c r="A63" s="17"/>
      <c r="B63" s="20"/>
      <c r="C63" s="17"/>
      <c r="D63" s="21"/>
      <c r="E63" s="118" t="s">
        <v>15</v>
      </c>
      <c r="F63" s="118"/>
      <c r="G63" s="118"/>
      <c r="H63" s="21"/>
      <c r="I63" s="118" t="s">
        <v>16</v>
      </c>
      <c r="J63" s="118"/>
      <c r="K63" s="118"/>
      <c r="L63" s="21"/>
      <c r="M63" s="118" t="s">
        <v>17</v>
      </c>
      <c r="N63" s="118"/>
      <c r="O63" s="118"/>
      <c r="P63" s="21"/>
      <c r="Q63" s="118" t="s">
        <v>18</v>
      </c>
      <c r="R63" s="118"/>
      <c r="S63" s="118"/>
      <c r="T63" s="21"/>
    </row>
    <row r="64" spans="1:28" ht="15.5" x14ac:dyDescent="0.35">
      <c r="A64" s="17"/>
      <c r="B64" s="17"/>
      <c r="C64" s="17"/>
      <c r="D64" s="21"/>
      <c r="E64" s="35">
        <v>1</v>
      </c>
      <c r="F64" s="35">
        <v>2</v>
      </c>
      <c r="G64" s="40" t="s">
        <v>19</v>
      </c>
      <c r="H64" s="21"/>
      <c r="I64" s="35">
        <v>1</v>
      </c>
      <c r="J64" s="35">
        <v>2</v>
      </c>
      <c r="K64" s="40" t="s">
        <v>19</v>
      </c>
      <c r="L64" s="21"/>
      <c r="M64" s="35">
        <v>1</v>
      </c>
      <c r="N64" s="35">
        <v>2</v>
      </c>
      <c r="O64" s="40" t="s">
        <v>19</v>
      </c>
      <c r="P64" s="21"/>
      <c r="Q64" s="35">
        <v>1</v>
      </c>
      <c r="R64" s="35">
        <v>2</v>
      </c>
      <c r="S64" s="40" t="s">
        <v>19</v>
      </c>
      <c r="T64" s="21"/>
    </row>
    <row r="65" spans="1:20" ht="15.5" x14ac:dyDescent="0.35">
      <c r="A65" s="17"/>
      <c r="B65" s="17"/>
      <c r="C65" s="17"/>
      <c r="D65" s="21"/>
      <c r="E65" s="18"/>
      <c r="F65" s="18"/>
      <c r="G65" s="18"/>
      <c r="H65" s="21"/>
      <c r="I65" s="18"/>
      <c r="J65" s="18"/>
      <c r="K65" s="18"/>
      <c r="L65" s="21"/>
      <c r="M65" s="18"/>
      <c r="N65" s="18"/>
      <c r="O65" s="18"/>
      <c r="P65" s="21"/>
      <c r="Q65" s="18"/>
      <c r="R65" s="18"/>
      <c r="S65" s="18"/>
      <c r="T65" s="21"/>
    </row>
    <row r="66" spans="1:20" ht="15.5" x14ac:dyDescent="0.35">
      <c r="A66" s="17"/>
      <c r="B66" s="28">
        <v>1</v>
      </c>
      <c r="C66" s="17"/>
      <c r="D66" s="41"/>
      <c r="E66" s="28">
        <v>35.200000000000003</v>
      </c>
      <c r="F66" s="28">
        <v>35.6</v>
      </c>
      <c r="G66" s="28">
        <f>AVERAGE(E66:F66)</f>
        <v>35.400000000000006</v>
      </c>
      <c r="H66" s="41"/>
      <c r="I66" s="28">
        <v>33.4</v>
      </c>
      <c r="J66" s="28">
        <v>34.1</v>
      </c>
      <c r="K66" s="28">
        <f>AVERAGE(I66:J66)</f>
        <v>33.75</v>
      </c>
      <c r="L66" s="41"/>
      <c r="M66" s="28">
        <v>32.200000000000003</v>
      </c>
      <c r="N66" s="28">
        <v>32</v>
      </c>
      <c r="O66" s="28">
        <f>AVERAGE(M66:N66)</f>
        <v>32.1</v>
      </c>
      <c r="P66" s="41"/>
      <c r="Q66" s="28">
        <v>32.5</v>
      </c>
      <c r="R66" s="28">
        <v>32.299999999999997</v>
      </c>
      <c r="S66" s="28">
        <f>AVERAGE(Q66:R66)</f>
        <v>32.4</v>
      </c>
      <c r="T66" s="21"/>
    </row>
    <row r="67" spans="1:20" ht="15.5" x14ac:dyDescent="0.35">
      <c r="A67" s="17"/>
      <c r="B67" s="28">
        <v>2</v>
      </c>
      <c r="C67" s="17"/>
      <c r="D67" s="41"/>
      <c r="E67" s="28">
        <v>36.700000000000003</v>
      </c>
      <c r="F67" s="28">
        <v>36.5</v>
      </c>
      <c r="G67" s="28">
        <f t="shared" ref="G67:G77" si="18">AVERAGE(E67:F67)</f>
        <v>36.6</v>
      </c>
      <c r="H67" s="41"/>
      <c r="I67" s="28">
        <v>36.4</v>
      </c>
      <c r="J67" s="28">
        <v>36.299999999999997</v>
      </c>
      <c r="K67" s="28">
        <f t="shared" ref="K67:K77" si="19">AVERAGE(I67:J67)</f>
        <v>36.349999999999994</v>
      </c>
      <c r="L67" s="41"/>
      <c r="M67" s="28">
        <v>36.1</v>
      </c>
      <c r="N67" s="28">
        <v>36.1</v>
      </c>
      <c r="O67" s="28">
        <f t="shared" ref="O67:O77" si="20">AVERAGE(M67:N67)</f>
        <v>36.1</v>
      </c>
      <c r="P67" s="41"/>
      <c r="Q67" s="28">
        <v>35.6</v>
      </c>
      <c r="R67" s="28">
        <v>35.5</v>
      </c>
      <c r="S67" s="28">
        <f t="shared" ref="S67:S77" si="21">AVERAGE(Q67:R67)</f>
        <v>35.549999999999997</v>
      </c>
      <c r="T67" s="21"/>
    </row>
    <row r="68" spans="1:20" ht="15.5" x14ac:dyDescent="0.35">
      <c r="A68" s="17"/>
      <c r="B68" s="28">
        <v>3</v>
      </c>
      <c r="C68" s="17"/>
      <c r="D68" s="41"/>
      <c r="E68" s="28">
        <v>36.4</v>
      </c>
      <c r="F68" s="28">
        <v>36.4</v>
      </c>
      <c r="G68" s="28">
        <f t="shared" si="18"/>
        <v>36.4</v>
      </c>
      <c r="H68" s="41"/>
      <c r="I68" s="28">
        <v>35.9</v>
      </c>
      <c r="J68" s="28">
        <v>36</v>
      </c>
      <c r="K68" s="28">
        <f t="shared" si="19"/>
        <v>35.950000000000003</v>
      </c>
      <c r="L68" s="41"/>
      <c r="M68" s="28">
        <v>35.6</v>
      </c>
      <c r="N68" s="28">
        <v>35.6</v>
      </c>
      <c r="O68" s="28">
        <f t="shared" si="20"/>
        <v>35.6</v>
      </c>
      <c r="P68" s="41"/>
      <c r="Q68" s="28">
        <v>35.9</v>
      </c>
      <c r="R68" s="28">
        <v>35.799999999999997</v>
      </c>
      <c r="S68" s="28">
        <f t="shared" si="21"/>
        <v>35.849999999999994</v>
      </c>
      <c r="T68" s="21"/>
    </row>
    <row r="69" spans="1:20" ht="15.5" x14ac:dyDescent="0.35">
      <c r="A69" s="17"/>
      <c r="B69" s="28">
        <v>4</v>
      </c>
      <c r="C69" s="17"/>
      <c r="D69" s="41"/>
      <c r="E69" s="28">
        <v>36.1</v>
      </c>
      <c r="F69" s="28">
        <v>36.1</v>
      </c>
      <c r="G69" s="28">
        <f t="shared" si="18"/>
        <v>36.1</v>
      </c>
      <c r="H69" s="41"/>
      <c r="I69" s="28">
        <v>35.9</v>
      </c>
      <c r="J69" s="28">
        <v>35.9</v>
      </c>
      <c r="K69" s="28">
        <f t="shared" si="19"/>
        <v>35.9</v>
      </c>
      <c r="L69" s="41"/>
      <c r="M69" s="28">
        <v>34.700000000000003</v>
      </c>
      <c r="N69" s="28">
        <v>35</v>
      </c>
      <c r="O69" s="28">
        <f t="shared" si="20"/>
        <v>34.85</v>
      </c>
      <c r="P69" s="41"/>
      <c r="Q69" s="28">
        <v>34</v>
      </c>
      <c r="R69" s="28">
        <v>34.1</v>
      </c>
      <c r="S69" s="28">
        <f t="shared" si="21"/>
        <v>34.049999999999997</v>
      </c>
      <c r="T69" s="21"/>
    </row>
    <row r="70" spans="1:20" ht="15.5" x14ac:dyDescent="0.35">
      <c r="A70" s="17"/>
      <c r="B70" s="28">
        <v>5</v>
      </c>
      <c r="C70" s="17"/>
      <c r="D70" s="41"/>
      <c r="E70" s="28">
        <v>36.299999999999997</v>
      </c>
      <c r="F70" s="28">
        <v>36.200000000000003</v>
      </c>
      <c r="G70" s="28">
        <f t="shared" si="18"/>
        <v>36.25</v>
      </c>
      <c r="H70" s="41"/>
      <c r="I70" s="28">
        <v>36</v>
      </c>
      <c r="J70" s="28">
        <v>36</v>
      </c>
      <c r="K70" s="28">
        <f t="shared" si="19"/>
        <v>36</v>
      </c>
      <c r="L70" s="41"/>
      <c r="M70" s="28">
        <v>35.6</v>
      </c>
      <c r="N70" s="28">
        <v>35.6</v>
      </c>
      <c r="O70" s="28">
        <f t="shared" si="20"/>
        <v>35.6</v>
      </c>
      <c r="P70" s="41"/>
      <c r="Q70" s="28">
        <v>35</v>
      </c>
      <c r="R70" s="28">
        <v>34.700000000000003</v>
      </c>
      <c r="S70" s="28">
        <f t="shared" si="21"/>
        <v>34.85</v>
      </c>
      <c r="T70" s="21"/>
    </row>
    <row r="71" spans="1:20" ht="15.5" x14ac:dyDescent="0.35">
      <c r="A71" s="17"/>
      <c r="B71" s="28">
        <v>7</v>
      </c>
      <c r="C71" s="17"/>
      <c r="D71" s="41"/>
      <c r="E71" s="28">
        <v>36.1</v>
      </c>
      <c r="F71" s="28">
        <v>36.200000000000003</v>
      </c>
      <c r="G71" s="28">
        <f t="shared" si="18"/>
        <v>36.150000000000006</v>
      </c>
      <c r="H71" s="41"/>
      <c r="I71" s="28">
        <v>35.299999999999997</v>
      </c>
      <c r="J71" s="28">
        <v>35.299999999999997</v>
      </c>
      <c r="K71" s="28">
        <f t="shared" si="19"/>
        <v>35.299999999999997</v>
      </c>
      <c r="L71" s="41"/>
      <c r="M71" s="28">
        <v>34.1</v>
      </c>
      <c r="N71" s="28">
        <v>34</v>
      </c>
      <c r="O71" s="28">
        <f t="shared" si="20"/>
        <v>34.049999999999997</v>
      </c>
      <c r="P71" s="41"/>
      <c r="Q71" s="28">
        <v>34.799999999999997</v>
      </c>
      <c r="R71" s="28">
        <v>34.6</v>
      </c>
      <c r="S71" s="28">
        <f t="shared" si="21"/>
        <v>34.700000000000003</v>
      </c>
      <c r="T71" s="21"/>
    </row>
    <row r="72" spans="1:20" ht="15.5" x14ac:dyDescent="0.35">
      <c r="A72" s="17"/>
      <c r="B72" s="28">
        <v>8</v>
      </c>
      <c r="C72" s="17"/>
      <c r="D72" s="41"/>
      <c r="E72" s="28">
        <v>35.9</v>
      </c>
      <c r="F72" s="28">
        <v>36</v>
      </c>
      <c r="G72" s="28">
        <f t="shared" si="18"/>
        <v>35.950000000000003</v>
      </c>
      <c r="H72" s="41"/>
      <c r="I72" s="28">
        <v>35.5</v>
      </c>
      <c r="J72" s="28">
        <v>35.6</v>
      </c>
      <c r="K72" s="28">
        <f t="shared" si="19"/>
        <v>35.549999999999997</v>
      </c>
      <c r="L72" s="41"/>
      <c r="M72" s="28">
        <v>35.4</v>
      </c>
      <c r="N72" s="28">
        <v>35.200000000000003</v>
      </c>
      <c r="O72" s="28">
        <f t="shared" si="20"/>
        <v>35.299999999999997</v>
      </c>
      <c r="P72" s="41"/>
      <c r="Q72" s="28">
        <v>34.5</v>
      </c>
      <c r="R72" s="28">
        <v>34.700000000000003</v>
      </c>
      <c r="S72" s="28">
        <f t="shared" si="21"/>
        <v>34.6</v>
      </c>
      <c r="T72" s="21"/>
    </row>
    <row r="73" spans="1:20" ht="15.5" x14ac:dyDescent="0.35">
      <c r="A73" s="17"/>
      <c r="B73" s="28">
        <v>9</v>
      </c>
      <c r="C73" s="17"/>
      <c r="D73" s="41"/>
      <c r="E73" s="28">
        <v>36.299999999999997</v>
      </c>
      <c r="F73" s="28">
        <v>36.4</v>
      </c>
      <c r="G73" s="28">
        <f t="shared" si="18"/>
        <v>36.349999999999994</v>
      </c>
      <c r="H73" s="41"/>
      <c r="I73" s="28">
        <v>35.200000000000003</v>
      </c>
      <c r="J73" s="28">
        <v>35.299999999999997</v>
      </c>
      <c r="K73" s="28">
        <f t="shared" si="19"/>
        <v>35.25</v>
      </c>
      <c r="L73" s="41"/>
      <c r="M73" s="28">
        <v>34.6</v>
      </c>
      <c r="N73" s="28">
        <v>34.6</v>
      </c>
      <c r="O73" s="28">
        <f t="shared" si="20"/>
        <v>34.6</v>
      </c>
      <c r="P73" s="41"/>
      <c r="Q73" s="28">
        <v>34.799999999999997</v>
      </c>
      <c r="R73" s="28">
        <v>34.799999999999997</v>
      </c>
      <c r="S73" s="28">
        <f t="shared" si="21"/>
        <v>34.799999999999997</v>
      </c>
      <c r="T73" s="21"/>
    </row>
    <row r="74" spans="1:20" ht="15.5" x14ac:dyDescent="0.35">
      <c r="A74" s="17"/>
      <c r="B74" s="28">
        <v>11</v>
      </c>
      <c r="C74" s="17"/>
      <c r="D74" s="41"/>
      <c r="E74" s="28">
        <v>35.6</v>
      </c>
      <c r="F74" s="28">
        <v>35.6</v>
      </c>
      <c r="G74" s="28">
        <f t="shared" si="18"/>
        <v>35.6</v>
      </c>
      <c r="H74" s="41"/>
      <c r="I74" s="28">
        <v>34.9</v>
      </c>
      <c r="J74" s="28">
        <v>35</v>
      </c>
      <c r="K74" s="28">
        <f t="shared" si="19"/>
        <v>34.950000000000003</v>
      </c>
      <c r="L74" s="41"/>
      <c r="M74" s="28">
        <v>34.299999999999997</v>
      </c>
      <c r="N74" s="28">
        <v>34.299999999999997</v>
      </c>
      <c r="O74" s="28">
        <f t="shared" si="20"/>
        <v>34.299999999999997</v>
      </c>
      <c r="P74" s="41"/>
      <c r="Q74" s="28">
        <v>34.1</v>
      </c>
      <c r="R74" s="28">
        <v>34.4</v>
      </c>
      <c r="S74" s="28">
        <f t="shared" si="21"/>
        <v>34.25</v>
      </c>
      <c r="T74" s="21"/>
    </row>
    <row r="75" spans="1:20" ht="15.5" x14ac:dyDescent="0.35">
      <c r="A75" s="17"/>
      <c r="B75" s="28">
        <v>12</v>
      </c>
      <c r="C75" s="17"/>
      <c r="D75" s="41"/>
      <c r="E75" s="28">
        <v>35.700000000000003</v>
      </c>
      <c r="F75" s="28">
        <v>35.6</v>
      </c>
      <c r="G75" s="28">
        <f t="shared" si="18"/>
        <v>35.650000000000006</v>
      </c>
      <c r="H75" s="41"/>
      <c r="I75" s="28">
        <v>34.5</v>
      </c>
      <c r="J75" s="28">
        <v>34.299999999999997</v>
      </c>
      <c r="K75" s="28">
        <f t="shared" si="19"/>
        <v>34.4</v>
      </c>
      <c r="L75" s="41"/>
      <c r="M75" s="28">
        <v>33.799999999999997</v>
      </c>
      <c r="N75" s="28">
        <v>33.799999999999997</v>
      </c>
      <c r="O75" s="28">
        <f t="shared" si="20"/>
        <v>33.799999999999997</v>
      </c>
      <c r="P75" s="41"/>
      <c r="Q75" s="28">
        <v>33</v>
      </c>
      <c r="R75" s="28">
        <v>33.1</v>
      </c>
      <c r="S75" s="28">
        <f t="shared" si="21"/>
        <v>33.049999999999997</v>
      </c>
      <c r="T75" s="21"/>
    </row>
    <row r="76" spans="1:20" ht="15.5" x14ac:dyDescent="0.35">
      <c r="A76" s="17"/>
      <c r="B76" s="28">
        <v>13</v>
      </c>
      <c r="C76" s="17"/>
      <c r="D76" s="41"/>
      <c r="E76" s="28">
        <v>35.9</v>
      </c>
      <c r="F76" s="28">
        <v>35.799999999999997</v>
      </c>
      <c r="G76" s="28">
        <f t="shared" si="18"/>
        <v>35.849999999999994</v>
      </c>
      <c r="H76" s="41"/>
      <c r="I76" s="28">
        <v>34.299999999999997</v>
      </c>
      <c r="J76" s="28">
        <v>34.1</v>
      </c>
      <c r="K76" s="28">
        <f t="shared" si="19"/>
        <v>34.200000000000003</v>
      </c>
      <c r="L76" s="41"/>
      <c r="M76" s="28">
        <v>33.4</v>
      </c>
      <c r="N76" s="28">
        <v>33.5</v>
      </c>
      <c r="O76" s="28">
        <f t="shared" si="20"/>
        <v>33.450000000000003</v>
      </c>
      <c r="P76" s="41"/>
      <c r="Q76" s="28">
        <v>33.4</v>
      </c>
      <c r="R76" s="28">
        <v>33.200000000000003</v>
      </c>
      <c r="S76" s="28">
        <f t="shared" si="21"/>
        <v>33.299999999999997</v>
      </c>
      <c r="T76" s="21"/>
    </row>
    <row r="77" spans="1:20" ht="15.5" x14ac:dyDescent="0.35">
      <c r="A77" s="17"/>
      <c r="B77" s="28">
        <v>14</v>
      </c>
      <c r="C77" s="17"/>
      <c r="D77" s="41"/>
      <c r="E77" s="28">
        <v>36.1</v>
      </c>
      <c r="F77" s="28">
        <v>35.9</v>
      </c>
      <c r="G77" s="28">
        <f t="shared" si="18"/>
        <v>36</v>
      </c>
      <c r="H77" s="41"/>
      <c r="I77" s="28">
        <v>35.200000000000003</v>
      </c>
      <c r="J77" s="28">
        <v>35.200000000000003</v>
      </c>
      <c r="K77" s="28">
        <f t="shared" si="19"/>
        <v>35.200000000000003</v>
      </c>
      <c r="L77" s="41"/>
      <c r="M77" s="28">
        <v>34.299999999999997</v>
      </c>
      <c r="N77" s="28">
        <v>34.4</v>
      </c>
      <c r="O77" s="28">
        <f t="shared" si="20"/>
        <v>34.349999999999994</v>
      </c>
      <c r="P77" s="41"/>
      <c r="Q77" s="28">
        <v>33.799999999999997</v>
      </c>
      <c r="R77" s="28">
        <v>33.799999999999997</v>
      </c>
      <c r="S77" s="28">
        <f t="shared" si="21"/>
        <v>33.799999999999997</v>
      </c>
      <c r="T77" s="21"/>
    </row>
    <row r="78" spans="1:20" ht="15.5" x14ac:dyDescent="0.35">
      <c r="A78" s="17"/>
      <c r="B78" s="17"/>
      <c r="C78" s="17"/>
      <c r="D78" s="41"/>
      <c r="E78" s="26"/>
      <c r="F78" s="26"/>
      <c r="G78" s="26"/>
      <c r="H78" s="41"/>
      <c r="I78" s="26"/>
      <c r="J78" s="26"/>
      <c r="K78" s="26"/>
      <c r="L78" s="41"/>
      <c r="M78" s="26"/>
      <c r="N78" s="26"/>
      <c r="O78" s="26"/>
      <c r="P78" s="41"/>
      <c r="Q78" s="26"/>
      <c r="R78" s="26"/>
      <c r="S78" s="26"/>
      <c r="T78" s="21"/>
    </row>
    <row r="79" spans="1:20" ht="15.5" x14ac:dyDescent="0.35">
      <c r="A79" s="17"/>
      <c r="B79" s="22" t="s">
        <v>11</v>
      </c>
      <c r="C79" s="18" t="e">
        <f>AVERAGE(C66:C70)</f>
        <v>#DIV/0!</v>
      </c>
      <c r="D79" s="41"/>
      <c r="E79" s="42">
        <f>AVERAGE(E66:E77)</f>
        <v>36.024999999999999</v>
      </c>
      <c r="F79" s="42">
        <f>AVERAGE(F66:F77)</f>
        <v>36.024999999999999</v>
      </c>
      <c r="G79" s="42">
        <f t="shared" ref="G79:S79" si="22">AVERAGE(G66:G77)</f>
        <v>36.025000000000006</v>
      </c>
      <c r="H79" s="45" t="e">
        <f t="shared" si="22"/>
        <v>#DIV/0!</v>
      </c>
      <c r="I79" s="42">
        <f t="shared" si="22"/>
        <v>35.208333333333329</v>
      </c>
      <c r="J79" s="42">
        <f t="shared" si="22"/>
        <v>35.258333333333333</v>
      </c>
      <c r="K79" s="42">
        <f t="shared" si="22"/>
        <v>35.233333333333327</v>
      </c>
      <c r="L79" s="45" t="e">
        <f t="shared" si="22"/>
        <v>#DIV/0!</v>
      </c>
      <c r="M79" s="42">
        <f t="shared" si="22"/>
        <v>34.508333333333333</v>
      </c>
      <c r="N79" s="42">
        <f t="shared" si="22"/>
        <v>34.508333333333333</v>
      </c>
      <c r="O79" s="42">
        <f t="shared" si="22"/>
        <v>34.508333333333333</v>
      </c>
      <c r="P79" s="45" t="e">
        <f t="shared" si="22"/>
        <v>#DIV/0!</v>
      </c>
      <c r="Q79" s="42">
        <f t="shared" si="22"/>
        <v>34.283333333333339</v>
      </c>
      <c r="R79" s="42">
        <f t="shared" si="22"/>
        <v>34.25</v>
      </c>
      <c r="S79" s="42">
        <f t="shared" si="22"/>
        <v>34.266666666666666</v>
      </c>
      <c r="T79" s="21"/>
    </row>
    <row r="80" spans="1:20" ht="15.5" x14ac:dyDescent="0.35">
      <c r="A80" s="18"/>
      <c r="B80" s="23" t="s">
        <v>12</v>
      </c>
      <c r="C80" s="18" t="e">
        <f>STDEV(C66:C70)</f>
        <v>#DIV/0!</v>
      </c>
      <c r="D80" s="41"/>
      <c r="E80" s="42">
        <f>STDEV(E66:E77)</f>
        <v>0.40028399009612176</v>
      </c>
      <c r="F80" s="42">
        <f>STDEV(F66:F77)</f>
        <v>0.32787192621509975</v>
      </c>
      <c r="G80" s="42">
        <f t="shared" ref="G80:S80" si="23">STDEV(G66:G77)</f>
        <v>0.35643436218391372</v>
      </c>
      <c r="H80" s="45" t="e">
        <f t="shared" si="23"/>
        <v>#DIV/0!</v>
      </c>
      <c r="I80" s="42">
        <f t="shared" si="23"/>
        <v>0.84149038057844794</v>
      </c>
      <c r="J80" s="42">
        <f t="shared" si="23"/>
        <v>0.76212422434491123</v>
      </c>
      <c r="K80" s="42">
        <f t="shared" si="23"/>
        <v>0.79439323137889617</v>
      </c>
      <c r="L80" s="45" t="e">
        <f t="shared" si="23"/>
        <v>#DIV/0!</v>
      </c>
      <c r="M80" s="42">
        <f t="shared" si="23"/>
        <v>1.090002780090978</v>
      </c>
      <c r="N80" s="42">
        <f t="shared" si="23"/>
        <v>1.1188129531974618</v>
      </c>
      <c r="O80" s="42">
        <f t="shared" si="23"/>
        <v>1.1024421925338255</v>
      </c>
      <c r="P80" s="45" t="e">
        <f t="shared" si="23"/>
        <v>#DIV/0!</v>
      </c>
      <c r="Q80" s="42">
        <f t="shared" si="23"/>
        <v>1.0178706234392489</v>
      </c>
      <c r="R80" s="42">
        <f t="shared" si="23"/>
        <v>1.0121983276737094</v>
      </c>
      <c r="S80" s="42">
        <f t="shared" si="23"/>
        <v>1.0109251688278895</v>
      </c>
      <c r="T80" s="21"/>
    </row>
    <row r="81" spans="1:20" ht="15.5" x14ac:dyDescent="0.35">
      <c r="A81" s="17"/>
      <c r="B81" s="17"/>
      <c r="C81" s="17"/>
      <c r="D81" s="21"/>
      <c r="E81" s="18"/>
      <c r="F81" s="18"/>
      <c r="G81" s="18"/>
      <c r="H81" s="21"/>
      <c r="I81" s="18"/>
      <c r="J81" s="18"/>
      <c r="K81" s="18"/>
      <c r="L81" s="21"/>
      <c r="M81" s="18"/>
      <c r="N81" s="18"/>
      <c r="O81" s="18"/>
      <c r="P81" s="21"/>
      <c r="Q81" s="18"/>
      <c r="R81" s="18"/>
      <c r="S81" s="18"/>
      <c r="T81" s="21"/>
    </row>
    <row r="82" spans="1:20" x14ac:dyDescent="0.35">
      <c r="B82" s="32"/>
      <c r="C82" s="61"/>
      <c r="D82" s="61"/>
      <c r="E82" s="61"/>
      <c r="F82" s="61"/>
      <c r="G82" s="62"/>
      <c r="H82" s="61"/>
      <c r="I82" s="61"/>
      <c r="J82" s="61"/>
      <c r="K82" s="62"/>
      <c r="L82" s="61"/>
      <c r="M82" s="61"/>
      <c r="N82" s="61"/>
      <c r="O82" s="62"/>
      <c r="P82" s="61"/>
      <c r="Q82" s="61"/>
      <c r="R82" s="61"/>
      <c r="S82" s="62"/>
      <c r="T82" s="58"/>
    </row>
    <row r="83" spans="1:20" x14ac:dyDescent="0.35">
      <c r="C83" s="61"/>
      <c r="D83" s="61"/>
      <c r="E83" s="61"/>
      <c r="F83" s="61"/>
      <c r="G83" s="62"/>
      <c r="H83" s="61"/>
      <c r="I83" s="61"/>
      <c r="J83" s="61"/>
      <c r="K83" s="62"/>
      <c r="L83" s="61"/>
      <c r="M83" s="61"/>
      <c r="N83" s="61"/>
      <c r="O83" s="62"/>
      <c r="P83" s="61"/>
      <c r="Q83" s="61"/>
      <c r="R83" s="61"/>
      <c r="S83" s="62"/>
      <c r="T83" s="58"/>
    </row>
    <row r="84" spans="1:20" x14ac:dyDescent="0.35">
      <c r="C84" s="61"/>
      <c r="D84" s="61"/>
      <c r="E84" s="61"/>
      <c r="F84" s="61"/>
      <c r="G84" s="62"/>
      <c r="H84" s="61"/>
      <c r="I84" s="61"/>
      <c r="J84" s="61"/>
      <c r="K84" s="62"/>
      <c r="L84" s="61"/>
      <c r="M84" s="61"/>
      <c r="N84" s="61"/>
      <c r="O84" s="62"/>
      <c r="P84" s="61"/>
      <c r="Q84" s="61"/>
      <c r="R84" s="61"/>
      <c r="S84" s="62"/>
      <c r="T84" s="58"/>
    </row>
    <row r="85" spans="1:20" x14ac:dyDescent="0.35">
      <c r="C85" s="61"/>
      <c r="D85" s="61"/>
      <c r="E85" s="61"/>
      <c r="F85" s="61"/>
      <c r="G85" s="62"/>
      <c r="H85" s="61"/>
      <c r="I85" s="61"/>
      <c r="J85" s="61"/>
      <c r="K85" s="62"/>
      <c r="L85" s="61"/>
      <c r="M85" s="61"/>
      <c r="N85" s="61"/>
      <c r="O85" s="62"/>
      <c r="P85" s="61"/>
      <c r="Q85" s="61"/>
      <c r="R85" s="61"/>
      <c r="S85" s="62"/>
      <c r="T85" s="58"/>
    </row>
    <row r="86" spans="1:20" x14ac:dyDescent="0.35">
      <c r="C86" s="61"/>
      <c r="D86" s="61"/>
      <c r="E86" s="61"/>
      <c r="F86" s="61"/>
      <c r="G86" s="62"/>
      <c r="H86" s="61"/>
      <c r="I86" s="61"/>
      <c r="J86" s="61"/>
      <c r="K86" s="62"/>
      <c r="L86" s="61"/>
      <c r="M86" s="61"/>
      <c r="N86" s="61"/>
      <c r="O86" s="62"/>
      <c r="P86" s="61"/>
      <c r="Q86" s="61"/>
      <c r="R86" s="61"/>
      <c r="S86" s="62"/>
      <c r="T86" s="58"/>
    </row>
    <row r="87" spans="1:20" x14ac:dyDescent="0.35">
      <c r="C87" s="61"/>
      <c r="D87" s="61"/>
      <c r="E87" s="61"/>
      <c r="F87" s="61"/>
      <c r="G87" s="62"/>
      <c r="H87" s="61"/>
      <c r="I87" s="61"/>
      <c r="J87" s="61"/>
      <c r="K87" s="62"/>
      <c r="L87" s="61"/>
      <c r="M87" s="61"/>
      <c r="N87" s="61"/>
      <c r="O87" s="62"/>
      <c r="P87" s="61"/>
      <c r="Q87" s="61"/>
      <c r="R87" s="61"/>
      <c r="S87" s="62"/>
      <c r="T87" s="58"/>
    </row>
    <row r="88" spans="1:20" x14ac:dyDescent="0.35">
      <c r="C88" s="61"/>
      <c r="D88" s="61"/>
      <c r="E88" s="61"/>
      <c r="F88" s="61"/>
      <c r="G88" s="62"/>
      <c r="H88" s="61"/>
      <c r="I88" s="61"/>
      <c r="J88" s="61"/>
      <c r="K88" s="62"/>
      <c r="L88" s="61"/>
      <c r="M88" s="61"/>
      <c r="N88" s="61"/>
      <c r="O88" s="62"/>
      <c r="P88" s="61"/>
      <c r="Q88" s="61"/>
      <c r="R88" s="61"/>
      <c r="S88" s="62"/>
      <c r="T88" s="58"/>
    </row>
    <row r="89" spans="1:20" x14ac:dyDescent="0.35">
      <c r="C89" s="61"/>
      <c r="D89" s="61"/>
      <c r="E89" s="61"/>
      <c r="F89" s="61"/>
      <c r="G89" s="62"/>
      <c r="H89" s="61"/>
      <c r="I89" s="61"/>
      <c r="J89" s="61"/>
      <c r="K89" s="62"/>
      <c r="L89" s="61"/>
      <c r="M89" s="61"/>
      <c r="N89" s="61"/>
      <c r="O89" s="62"/>
      <c r="P89" s="61"/>
      <c r="Q89" s="61"/>
      <c r="R89" s="61"/>
      <c r="S89" s="62"/>
      <c r="T89" s="58"/>
    </row>
    <row r="90" spans="1:20" x14ac:dyDescent="0.35">
      <c r="C90" s="61"/>
      <c r="D90" s="61"/>
      <c r="E90" s="61"/>
      <c r="F90" s="61"/>
      <c r="G90" s="62"/>
      <c r="H90" s="61"/>
      <c r="I90" s="61"/>
      <c r="J90" s="61"/>
      <c r="K90" s="62"/>
      <c r="L90" s="61"/>
      <c r="M90" s="61"/>
      <c r="N90" s="61"/>
      <c r="O90" s="62"/>
      <c r="P90" s="61"/>
      <c r="Q90" s="61"/>
      <c r="R90" s="61"/>
      <c r="S90" s="62"/>
      <c r="T90" s="58"/>
    </row>
    <row r="91" spans="1:20" x14ac:dyDescent="0.35">
      <c r="C91" s="61"/>
      <c r="D91" s="61"/>
      <c r="E91" s="61"/>
      <c r="F91" s="61"/>
      <c r="G91" s="62"/>
      <c r="H91" s="61"/>
      <c r="I91" s="61"/>
      <c r="J91" s="61"/>
      <c r="K91" s="62"/>
      <c r="L91" s="61"/>
      <c r="M91" s="61"/>
      <c r="N91" s="61"/>
      <c r="O91" s="62"/>
      <c r="P91" s="61"/>
      <c r="Q91" s="61"/>
      <c r="R91" s="61"/>
      <c r="S91" s="62"/>
      <c r="T91" s="58"/>
    </row>
  </sheetData>
  <mergeCells count="32">
    <mergeCell ref="E3:G3"/>
    <mergeCell ref="I3:K3"/>
    <mergeCell ref="M3:O3"/>
    <mergeCell ref="Q3:S3"/>
    <mergeCell ref="E2:G2"/>
    <mergeCell ref="I2:K2"/>
    <mergeCell ref="M2:O2"/>
    <mergeCell ref="Q2:S2"/>
    <mergeCell ref="E23:G23"/>
    <mergeCell ref="I23:K23"/>
    <mergeCell ref="M23:O23"/>
    <mergeCell ref="Q23:S23"/>
    <mergeCell ref="E22:G22"/>
    <mergeCell ref="I22:K22"/>
    <mergeCell ref="M22:O22"/>
    <mergeCell ref="Q22:S22"/>
    <mergeCell ref="E43:G43"/>
    <mergeCell ref="I43:K43"/>
    <mergeCell ref="M43:O43"/>
    <mergeCell ref="Q43:S43"/>
    <mergeCell ref="E42:G42"/>
    <mergeCell ref="I42:K42"/>
    <mergeCell ref="M42:O42"/>
    <mergeCell ref="Q42:S42"/>
    <mergeCell ref="E63:G63"/>
    <mergeCell ref="I63:K63"/>
    <mergeCell ref="M63:O63"/>
    <mergeCell ref="Q63:S63"/>
    <mergeCell ref="E62:G62"/>
    <mergeCell ref="I62:K62"/>
    <mergeCell ref="M62:O62"/>
    <mergeCell ref="Q62:S6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J101"/>
  <sheetViews>
    <sheetView zoomScale="51" zoomScaleNormal="51" workbookViewId="0">
      <selection activeCell="N25" sqref="N25:P25"/>
    </sheetView>
  </sheetViews>
  <sheetFormatPr defaultColWidth="8.81640625" defaultRowHeight="14.5" x14ac:dyDescent="0.35"/>
  <cols>
    <col min="1" max="1" width="4.54296875" customWidth="1"/>
    <col min="2" max="2" width="9.81640625" customWidth="1"/>
    <col min="3" max="3" width="5.1796875" customWidth="1"/>
    <col min="4" max="4" width="4.453125" customWidth="1"/>
    <col min="5" max="5" width="9.81640625" bestFit="1" customWidth="1"/>
    <col min="53" max="53" width="4.453125" customWidth="1"/>
    <col min="54" max="54" width="9.81640625" bestFit="1" customWidth="1"/>
    <col min="102" max="102" width="4.453125" customWidth="1"/>
    <col min="103" max="103" width="9.81640625" bestFit="1" customWidth="1"/>
    <col min="151" max="151" width="4.453125" customWidth="1"/>
    <col min="152" max="152" width="9.81640625" bestFit="1" customWidth="1"/>
    <col min="200" max="201" width="4.453125" customWidth="1"/>
    <col min="204" max="204" width="20.7265625" customWidth="1"/>
    <col min="205" max="205" width="3.26953125" customWidth="1"/>
    <col min="208" max="208" width="21.453125" customWidth="1"/>
    <col min="209" max="209" width="4.453125" customWidth="1"/>
    <col min="212" max="212" width="21.26953125" customWidth="1"/>
    <col min="213" max="213" width="4.453125" customWidth="1"/>
    <col min="216" max="216" width="20.81640625" customWidth="1"/>
    <col min="217" max="218" width="4.453125" customWidth="1"/>
  </cols>
  <sheetData>
    <row r="1" spans="1:217" ht="15.5" x14ac:dyDescent="0.35">
      <c r="A1" s="17"/>
      <c r="B1" s="17"/>
      <c r="C1" s="17"/>
      <c r="D1" s="2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21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21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21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21"/>
      <c r="GS1" s="21"/>
      <c r="GT1" s="18"/>
      <c r="GU1" s="18"/>
      <c r="GV1" s="18"/>
      <c r="GW1" s="21"/>
      <c r="GX1" s="18"/>
      <c r="GY1" s="18"/>
      <c r="GZ1" s="18"/>
      <c r="HA1" s="21"/>
      <c r="HB1" s="18"/>
      <c r="HC1" s="18"/>
      <c r="HD1" s="18"/>
      <c r="HE1" s="21"/>
      <c r="HF1" s="18"/>
      <c r="HG1" s="18"/>
      <c r="HH1" s="18"/>
      <c r="HI1" s="21"/>
    </row>
    <row r="2" spans="1:217" ht="15.5" x14ac:dyDescent="0.35">
      <c r="A2" s="17"/>
      <c r="B2" s="19"/>
      <c r="C2" s="17"/>
      <c r="D2" s="21"/>
      <c r="E2" s="119" t="s">
        <v>14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21"/>
      <c r="BB2" s="119" t="s">
        <v>14</v>
      </c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21"/>
      <c r="CY2" s="119" t="s">
        <v>14</v>
      </c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21"/>
      <c r="EV2" s="119" t="s">
        <v>14</v>
      </c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21"/>
      <c r="GS2" s="21"/>
      <c r="GT2" s="119" t="s">
        <v>14</v>
      </c>
      <c r="GU2" s="119"/>
      <c r="GV2" s="119"/>
      <c r="GW2" s="21"/>
      <c r="GX2" s="119" t="s">
        <v>14</v>
      </c>
      <c r="GY2" s="119"/>
      <c r="GZ2" s="119"/>
      <c r="HA2" s="21"/>
      <c r="HB2" s="119" t="s">
        <v>14</v>
      </c>
      <c r="HC2" s="119"/>
      <c r="HD2" s="119"/>
      <c r="HE2" s="21"/>
      <c r="HF2" s="119" t="s">
        <v>14</v>
      </c>
      <c r="HG2" s="119"/>
      <c r="HH2" s="119"/>
      <c r="HI2" s="21"/>
    </row>
    <row r="3" spans="1:217" ht="15.5" x14ac:dyDescent="0.35">
      <c r="A3" s="17"/>
      <c r="B3" s="20"/>
      <c r="C3" s="17"/>
      <c r="D3" s="21"/>
      <c r="E3" s="118" t="s">
        <v>15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21"/>
      <c r="BB3" s="118" t="s">
        <v>16</v>
      </c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21"/>
      <c r="CY3" s="118" t="s">
        <v>17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21"/>
      <c r="EV3" s="118" t="s">
        <v>18</v>
      </c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21"/>
      <c r="GS3" s="21"/>
      <c r="GT3" s="118" t="s">
        <v>15</v>
      </c>
      <c r="GU3" s="118"/>
      <c r="GV3" s="118"/>
      <c r="GW3" s="21"/>
      <c r="GX3" s="118" t="s">
        <v>16</v>
      </c>
      <c r="GY3" s="118"/>
      <c r="GZ3" s="118"/>
      <c r="HA3" s="21"/>
      <c r="HB3" s="118" t="s">
        <v>17</v>
      </c>
      <c r="HC3" s="118"/>
      <c r="HD3" s="118"/>
      <c r="HE3" s="21"/>
      <c r="HF3" s="118" t="s">
        <v>18</v>
      </c>
      <c r="HG3" s="118"/>
      <c r="HH3" s="118"/>
      <c r="HI3" s="21"/>
    </row>
    <row r="4" spans="1:217" ht="15.5" x14ac:dyDescent="0.35">
      <c r="A4" s="17"/>
      <c r="B4" s="20"/>
      <c r="C4" s="17"/>
      <c r="D4" s="33"/>
      <c r="E4" s="118" t="s">
        <v>23</v>
      </c>
      <c r="F4" s="118"/>
      <c r="G4" s="118"/>
      <c r="H4" s="118" t="s">
        <v>24</v>
      </c>
      <c r="I4" s="118"/>
      <c r="J4" s="118"/>
      <c r="K4" s="118" t="s">
        <v>25</v>
      </c>
      <c r="L4" s="118"/>
      <c r="M4" s="118"/>
      <c r="N4" s="118" t="s">
        <v>26</v>
      </c>
      <c r="O4" s="118"/>
      <c r="P4" s="118"/>
      <c r="Q4" s="118" t="s">
        <v>27</v>
      </c>
      <c r="R4" s="118"/>
      <c r="S4" s="118"/>
      <c r="T4" s="118" t="s">
        <v>28</v>
      </c>
      <c r="U4" s="118"/>
      <c r="V4" s="118"/>
      <c r="W4" s="118" t="s">
        <v>29</v>
      </c>
      <c r="X4" s="118"/>
      <c r="Y4" s="118"/>
      <c r="Z4" s="118" t="s">
        <v>30</v>
      </c>
      <c r="AA4" s="118"/>
      <c r="AB4" s="118"/>
      <c r="AC4" s="118" t="s">
        <v>31</v>
      </c>
      <c r="AD4" s="118"/>
      <c r="AE4" s="118"/>
      <c r="AF4" s="118" t="s">
        <v>32</v>
      </c>
      <c r="AG4" s="118"/>
      <c r="AH4" s="118"/>
      <c r="AI4" s="118" t="s">
        <v>33</v>
      </c>
      <c r="AJ4" s="118"/>
      <c r="AK4" s="118"/>
      <c r="AL4" s="118" t="s">
        <v>34</v>
      </c>
      <c r="AM4" s="118"/>
      <c r="AN4" s="118"/>
      <c r="AO4" s="118" t="s">
        <v>35</v>
      </c>
      <c r="AP4" s="118"/>
      <c r="AQ4" s="118"/>
      <c r="AR4" s="118" t="s">
        <v>36</v>
      </c>
      <c r="AS4" s="118"/>
      <c r="AT4" s="118"/>
      <c r="AU4" s="118" t="s">
        <v>37</v>
      </c>
      <c r="AV4" s="118"/>
      <c r="AW4" s="118"/>
      <c r="AX4" s="118" t="s">
        <v>38</v>
      </c>
      <c r="AY4" s="118"/>
      <c r="AZ4" s="118"/>
      <c r="BA4" s="33"/>
      <c r="BB4" s="118" t="s">
        <v>23</v>
      </c>
      <c r="BC4" s="118"/>
      <c r="BD4" s="118"/>
      <c r="BE4" s="118" t="s">
        <v>24</v>
      </c>
      <c r="BF4" s="118"/>
      <c r="BG4" s="118"/>
      <c r="BH4" s="118" t="s">
        <v>25</v>
      </c>
      <c r="BI4" s="118"/>
      <c r="BJ4" s="118"/>
      <c r="BK4" s="118" t="s">
        <v>26</v>
      </c>
      <c r="BL4" s="118"/>
      <c r="BM4" s="118"/>
      <c r="BN4" s="118" t="s">
        <v>27</v>
      </c>
      <c r="BO4" s="118"/>
      <c r="BP4" s="118"/>
      <c r="BQ4" s="118" t="s">
        <v>28</v>
      </c>
      <c r="BR4" s="118"/>
      <c r="BS4" s="118"/>
      <c r="BT4" s="118" t="s">
        <v>29</v>
      </c>
      <c r="BU4" s="118"/>
      <c r="BV4" s="118"/>
      <c r="BW4" s="118" t="s">
        <v>30</v>
      </c>
      <c r="BX4" s="118"/>
      <c r="BY4" s="118"/>
      <c r="BZ4" s="118" t="s">
        <v>31</v>
      </c>
      <c r="CA4" s="118"/>
      <c r="CB4" s="118"/>
      <c r="CC4" s="118" t="s">
        <v>32</v>
      </c>
      <c r="CD4" s="118"/>
      <c r="CE4" s="118"/>
      <c r="CF4" s="118" t="s">
        <v>33</v>
      </c>
      <c r="CG4" s="118"/>
      <c r="CH4" s="118"/>
      <c r="CI4" s="118" t="s">
        <v>34</v>
      </c>
      <c r="CJ4" s="118"/>
      <c r="CK4" s="118"/>
      <c r="CL4" s="118" t="s">
        <v>35</v>
      </c>
      <c r="CM4" s="118"/>
      <c r="CN4" s="118"/>
      <c r="CO4" s="118" t="s">
        <v>36</v>
      </c>
      <c r="CP4" s="118"/>
      <c r="CQ4" s="118"/>
      <c r="CR4" s="118" t="s">
        <v>37</v>
      </c>
      <c r="CS4" s="118"/>
      <c r="CT4" s="118"/>
      <c r="CU4" s="118" t="s">
        <v>38</v>
      </c>
      <c r="CV4" s="118"/>
      <c r="CW4" s="118"/>
      <c r="CX4" s="33"/>
      <c r="CY4" s="118" t="s">
        <v>23</v>
      </c>
      <c r="CZ4" s="118"/>
      <c r="DA4" s="118"/>
      <c r="DB4" s="118" t="s">
        <v>24</v>
      </c>
      <c r="DC4" s="118"/>
      <c r="DD4" s="118"/>
      <c r="DE4" s="118" t="s">
        <v>25</v>
      </c>
      <c r="DF4" s="118"/>
      <c r="DG4" s="118"/>
      <c r="DH4" s="118" t="s">
        <v>26</v>
      </c>
      <c r="DI4" s="118"/>
      <c r="DJ4" s="118"/>
      <c r="DK4" s="118" t="s">
        <v>27</v>
      </c>
      <c r="DL4" s="118"/>
      <c r="DM4" s="118"/>
      <c r="DN4" s="118" t="s">
        <v>28</v>
      </c>
      <c r="DO4" s="118"/>
      <c r="DP4" s="118"/>
      <c r="DQ4" s="118" t="s">
        <v>29</v>
      </c>
      <c r="DR4" s="118"/>
      <c r="DS4" s="118"/>
      <c r="DT4" s="118" t="s">
        <v>30</v>
      </c>
      <c r="DU4" s="118"/>
      <c r="DV4" s="118"/>
      <c r="DW4" s="118" t="s">
        <v>31</v>
      </c>
      <c r="DX4" s="118"/>
      <c r="DY4" s="118"/>
      <c r="DZ4" s="118" t="s">
        <v>32</v>
      </c>
      <c r="EA4" s="118"/>
      <c r="EB4" s="118"/>
      <c r="EC4" s="118" t="s">
        <v>33</v>
      </c>
      <c r="ED4" s="118"/>
      <c r="EE4" s="118"/>
      <c r="EF4" s="118" t="s">
        <v>34</v>
      </c>
      <c r="EG4" s="118"/>
      <c r="EH4" s="118"/>
      <c r="EI4" s="118" t="s">
        <v>35</v>
      </c>
      <c r="EJ4" s="118"/>
      <c r="EK4" s="118"/>
      <c r="EL4" s="118" t="s">
        <v>36</v>
      </c>
      <c r="EM4" s="118"/>
      <c r="EN4" s="118"/>
      <c r="EO4" s="118" t="s">
        <v>37</v>
      </c>
      <c r="EP4" s="118"/>
      <c r="EQ4" s="118"/>
      <c r="ER4" s="118" t="s">
        <v>38</v>
      </c>
      <c r="ES4" s="118"/>
      <c r="ET4" s="118"/>
      <c r="EU4" s="33"/>
      <c r="EV4" s="118" t="s">
        <v>23</v>
      </c>
      <c r="EW4" s="118"/>
      <c r="EX4" s="118"/>
      <c r="EY4" s="118" t="s">
        <v>24</v>
      </c>
      <c r="EZ4" s="118"/>
      <c r="FA4" s="118"/>
      <c r="FB4" s="118" t="s">
        <v>25</v>
      </c>
      <c r="FC4" s="118"/>
      <c r="FD4" s="118"/>
      <c r="FE4" s="118" t="s">
        <v>26</v>
      </c>
      <c r="FF4" s="118"/>
      <c r="FG4" s="118"/>
      <c r="FH4" s="118" t="s">
        <v>27</v>
      </c>
      <c r="FI4" s="118"/>
      <c r="FJ4" s="118"/>
      <c r="FK4" s="118" t="s">
        <v>28</v>
      </c>
      <c r="FL4" s="118"/>
      <c r="FM4" s="118"/>
      <c r="FN4" s="118" t="s">
        <v>29</v>
      </c>
      <c r="FO4" s="118"/>
      <c r="FP4" s="118"/>
      <c r="FQ4" s="118" t="s">
        <v>30</v>
      </c>
      <c r="FR4" s="118"/>
      <c r="FS4" s="118"/>
      <c r="FT4" s="118" t="s">
        <v>31</v>
      </c>
      <c r="FU4" s="118"/>
      <c r="FV4" s="118"/>
      <c r="FW4" s="118" t="s">
        <v>32</v>
      </c>
      <c r="FX4" s="118"/>
      <c r="FY4" s="118"/>
      <c r="FZ4" s="118" t="s">
        <v>33</v>
      </c>
      <c r="GA4" s="118"/>
      <c r="GB4" s="118"/>
      <c r="GC4" s="118" t="s">
        <v>34</v>
      </c>
      <c r="GD4" s="118"/>
      <c r="GE4" s="118"/>
      <c r="GF4" s="118" t="s">
        <v>35</v>
      </c>
      <c r="GG4" s="118"/>
      <c r="GH4" s="118"/>
      <c r="GI4" s="118" t="s">
        <v>36</v>
      </c>
      <c r="GJ4" s="118"/>
      <c r="GK4" s="118"/>
      <c r="GL4" s="118" t="s">
        <v>37</v>
      </c>
      <c r="GM4" s="118"/>
      <c r="GN4" s="118"/>
      <c r="GO4" s="118" t="s">
        <v>38</v>
      </c>
      <c r="GP4" s="118"/>
      <c r="GQ4" s="118"/>
      <c r="GR4" s="33"/>
      <c r="GS4" s="33"/>
      <c r="GT4" s="44"/>
      <c r="GU4" s="44"/>
      <c r="GV4" s="44"/>
      <c r="GW4" s="33"/>
      <c r="GX4" s="44"/>
      <c r="GY4" s="44"/>
      <c r="GZ4" s="44"/>
      <c r="HA4" s="33"/>
      <c r="HB4" s="44"/>
      <c r="HC4" s="44"/>
      <c r="HD4" s="44"/>
      <c r="HE4" s="33"/>
      <c r="HF4" s="44"/>
      <c r="HG4" s="44"/>
      <c r="HH4" s="44"/>
      <c r="HI4" s="21"/>
    </row>
    <row r="5" spans="1:217" ht="15.5" x14ac:dyDescent="0.35">
      <c r="A5" s="17"/>
      <c r="B5" s="17"/>
      <c r="C5" s="17"/>
      <c r="D5" s="21"/>
      <c r="E5" s="35">
        <v>1</v>
      </c>
      <c r="F5" s="35">
        <v>2</v>
      </c>
      <c r="G5" s="40" t="s">
        <v>19</v>
      </c>
      <c r="H5" s="35">
        <v>1</v>
      </c>
      <c r="I5" s="35">
        <v>2</v>
      </c>
      <c r="J5" s="40" t="s">
        <v>19</v>
      </c>
      <c r="K5" s="35">
        <v>1</v>
      </c>
      <c r="L5" s="35">
        <v>2</v>
      </c>
      <c r="M5" s="40" t="s">
        <v>19</v>
      </c>
      <c r="N5" s="35">
        <v>1</v>
      </c>
      <c r="O5" s="35">
        <v>2</v>
      </c>
      <c r="P5" s="40" t="s">
        <v>19</v>
      </c>
      <c r="Q5" s="35">
        <v>1</v>
      </c>
      <c r="R5" s="35">
        <v>2</v>
      </c>
      <c r="S5" s="40" t="s">
        <v>19</v>
      </c>
      <c r="T5" s="35">
        <v>1</v>
      </c>
      <c r="U5" s="35">
        <v>2</v>
      </c>
      <c r="V5" s="40" t="s">
        <v>19</v>
      </c>
      <c r="W5" s="35">
        <v>1</v>
      </c>
      <c r="X5" s="35">
        <v>2</v>
      </c>
      <c r="Y5" s="40" t="s">
        <v>19</v>
      </c>
      <c r="Z5" s="35">
        <v>1</v>
      </c>
      <c r="AA5" s="35">
        <v>2</v>
      </c>
      <c r="AB5" s="40" t="s">
        <v>19</v>
      </c>
      <c r="AC5" s="35">
        <v>1</v>
      </c>
      <c r="AD5" s="35">
        <v>2</v>
      </c>
      <c r="AE5" s="40" t="s">
        <v>19</v>
      </c>
      <c r="AF5" s="35">
        <v>1</v>
      </c>
      <c r="AG5" s="35">
        <v>2</v>
      </c>
      <c r="AH5" s="40" t="s">
        <v>19</v>
      </c>
      <c r="AI5" s="35">
        <v>1</v>
      </c>
      <c r="AJ5" s="35">
        <v>2</v>
      </c>
      <c r="AK5" s="40" t="s">
        <v>19</v>
      </c>
      <c r="AL5" s="35">
        <v>1</v>
      </c>
      <c r="AM5" s="35">
        <v>2</v>
      </c>
      <c r="AN5" s="40" t="s">
        <v>19</v>
      </c>
      <c r="AO5" s="35">
        <v>1</v>
      </c>
      <c r="AP5" s="35">
        <v>2</v>
      </c>
      <c r="AQ5" s="40" t="s">
        <v>19</v>
      </c>
      <c r="AR5" s="35">
        <v>1</v>
      </c>
      <c r="AS5" s="35">
        <v>2</v>
      </c>
      <c r="AT5" s="40" t="s">
        <v>19</v>
      </c>
      <c r="AU5" s="35">
        <v>1</v>
      </c>
      <c r="AV5" s="35">
        <v>2</v>
      </c>
      <c r="AW5" s="40" t="s">
        <v>19</v>
      </c>
      <c r="AX5" s="35">
        <v>1</v>
      </c>
      <c r="AY5" s="35">
        <v>2</v>
      </c>
      <c r="AZ5" s="40" t="s">
        <v>19</v>
      </c>
      <c r="BA5" s="21"/>
      <c r="BB5" s="35">
        <v>1</v>
      </c>
      <c r="BC5" s="35">
        <v>2</v>
      </c>
      <c r="BD5" s="40" t="s">
        <v>19</v>
      </c>
      <c r="BE5" s="35">
        <v>1</v>
      </c>
      <c r="BF5" s="35">
        <v>2</v>
      </c>
      <c r="BG5" s="40" t="s">
        <v>19</v>
      </c>
      <c r="BH5" s="35">
        <v>1</v>
      </c>
      <c r="BI5" s="35">
        <v>2</v>
      </c>
      <c r="BJ5" s="40" t="s">
        <v>19</v>
      </c>
      <c r="BK5" s="35">
        <v>1</v>
      </c>
      <c r="BL5" s="35">
        <v>2</v>
      </c>
      <c r="BM5" s="40" t="s">
        <v>19</v>
      </c>
      <c r="BN5" s="35">
        <v>1</v>
      </c>
      <c r="BO5" s="35">
        <v>2</v>
      </c>
      <c r="BP5" s="40" t="s">
        <v>19</v>
      </c>
      <c r="BQ5" s="35">
        <v>1</v>
      </c>
      <c r="BR5" s="35">
        <v>2</v>
      </c>
      <c r="BS5" s="40" t="s">
        <v>19</v>
      </c>
      <c r="BT5" s="35">
        <v>1</v>
      </c>
      <c r="BU5" s="35">
        <v>2</v>
      </c>
      <c r="BV5" s="40" t="s">
        <v>19</v>
      </c>
      <c r="BW5" s="35">
        <v>1</v>
      </c>
      <c r="BX5" s="35">
        <v>2</v>
      </c>
      <c r="BY5" s="40" t="s">
        <v>19</v>
      </c>
      <c r="BZ5" s="35">
        <v>1</v>
      </c>
      <c r="CA5" s="35">
        <v>2</v>
      </c>
      <c r="CB5" s="40" t="s">
        <v>19</v>
      </c>
      <c r="CC5" s="35">
        <v>1</v>
      </c>
      <c r="CD5" s="35">
        <v>2</v>
      </c>
      <c r="CE5" s="40" t="s">
        <v>19</v>
      </c>
      <c r="CF5" s="35">
        <v>1</v>
      </c>
      <c r="CG5" s="35">
        <v>2</v>
      </c>
      <c r="CH5" s="40" t="s">
        <v>19</v>
      </c>
      <c r="CI5" s="35">
        <v>1</v>
      </c>
      <c r="CJ5" s="35">
        <v>2</v>
      </c>
      <c r="CK5" s="40" t="s">
        <v>19</v>
      </c>
      <c r="CL5" s="35">
        <v>1</v>
      </c>
      <c r="CM5" s="35">
        <v>2</v>
      </c>
      <c r="CN5" s="40" t="s">
        <v>19</v>
      </c>
      <c r="CO5" s="35">
        <v>1</v>
      </c>
      <c r="CP5" s="35">
        <v>2</v>
      </c>
      <c r="CQ5" s="40" t="s">
        <v>19</v>
      </c>
      <c r="CR5" s="35">
        <v>1</v>
      </c>
      <c r="CS5" s="35">
        <v>2</v>
      </c>
      <c r="CT5" s="40" t="s">
        <v>19</v>
      </c>
      <c r="CU5" s="35">
        <v>1</v>
      </c>
      <c r="CV5" s="35">
        <v>2</v>
      </c>
      <c r="CW5" s="40" t="s">
        <v>19</v>
      </c>
      <c r="CX5" s="21"/>
      <c r="CY5" s="35">
        <v>1</v>
      </c>
      <c r="CZ5" s="35">
        <v>2</v>
      </c>
      <c r="DA5" s="40" t="s">
        <v>19</v>
      </c>
      <c r="DB5" s="35">
        <v>1</v>
      </c>
      <c r="DC5" s="35">
        <v>2</v>
      </c>
      <c r="DD5" s="40" t="s">
        <v>19</v>
      </c>
      <c r="DE5" s="35">
        <v>1</v>
      </c>
      <c r="DF5" s="35">
        <v>2</v>
      </c>
      <c r="DG5" s="40" t="s">
        <v>19</v>
      </c>
      <c r="DH5" s="35">
        <v>1</v>
      </c>
      <c r="DI5" s="35">
        <v>2</v>
      </c>
      <c r="DJ5" s="40" t="s">
        <v>19</v>
      </c>
      <c r="DK5" s="35">
        <v>1</v>
      </c>
      <c r="DL5" s="35">
        <v>2</v>
      </c>
      <c r="DM5" s="40" t="s">
        <v>19</v>
      </c>
      <c r="DN5" s="35">
        <v>1</v>
      </c>
      <c r="DO5" s="35">
        <v>2</v>
      </c>
      <c r="DP5" s="40" t="s">
        <v>19</v>
      </c>
      <c r="DQ5" s="35">
        <v>1</v>
      </c>
      <c r="DR5" s="35">
        <v>2</v>
      </c>
      <c r="DS5" s="40" t="s">
        <v>19</v>
      </c>
      <c r="DT5" s="35">
        <v>1</v>
      </c>
      <c r="DU5" s="35">
        <v>2</v>
      </c>
      <c r="DV5" s="40" t="s">
        <v>19</v>
      </c>
      <c r="DW5" s="35">
        <v>1</v>
      </c>
      <c r="DX5" s="35">
        <v>2</v>
      </c>
      <c r="DY5" s="40" t="s">
        <v>19</v>
      </c>
      <c r="DZ5" s="35">
        <v>1</v>
      </c>
      <c r="EA5" s="35">
        <v>2</v>
      </c>
      <c r="EB5" s="40" t="s">
        <v>19</v>
      </c>
      <c r="EC5" s="35">
        <v>1</v>
      </c>
      <c r="ED5" s="35">
        <v>2</v>
      </c>
      <c r="EE5" s="40" t="s">
        <v>19</v>
      </c>
      <c r="EF5" s="35">
        <v>1</v>
      </c>
      <c r="EG5" s="35">
        <v>2</v>
      </c>
      <c r="EH5" s="40" t="s">
        <v>19</v>
      </c>
      <c r="EI5" s="35">
        <v>1</v>
      </c>
      <c r="EJ5" s="35">
        <v>2</v>
      </c>
      <c r="EK5" s="40" t="s">
        <v>19</v>
      </c>
      <c r="EL5" s="35">
        <v>1</v>
      </c>
      <c r="EM5" s="35">
        <v>2</v>
      </c>
      <c r="EN5" s="40" t="s">
        <v>19</v>
      </c>
      <c r="EO5" s="35">
        <v>1</v>
      </c>
      <c r="EP5" s="35">
        <v>2</v>
      </c>
      <c r="EQ5" s="40" t="s">
        <v>19</v>
      </c>
      <c r="ER5" s="35">
        <v>1</v>
      </c>
      <c r="ES5" s="35">
        <v>2</v>
      </c>
      <c r="ET5" s="40" t="s">
        <v>19</v>
      </c>
      <c r="EU5" s="21"/>
      <c r="EV5" s="35">
        <v>1</v>
      </c>
      <c r="EW5" s="35">
        <v>2</v>
      </c>
      <c r="EX5" s="40" t="s">
        <v>19</v>
      </c>
      <c r="EY5" s="35">
        <v>1</v>
      </c>
      <c r="EZ5" s="35">
        <v>2</v>
      </c>
      <c r="FA5" s="40" t="s">
        <v>19</v>
      </c>
      <c r="FB5" s="35">
        <v>1</v>
      </c>
      <c r="FC5" s="35">
        <v>2</v>
      </c>
      <c r="FD5" s="40" t="s">
        <v>19</v>
      </c>
      <c r="FE5" s="35">
        <v>1</v>
      </c>
      <c r="FF5" s="35">
        <v>2</v>
      </c>
      <c r="FG5" s="40" t="s">
        <v>19</v>
      </c>
      <c r="FH5" s="35">
        <v>1</v>
      </c>
      <c r="FI5" s="35">
        <v>2</v>
      </c>
      <c r="FJ5" s="40" t="s">
        <v>19</v>
      </c>
      <c r="FK5" s="35">
        <v>1</v>
      </c>
      <c r="FL5" s="35">
        <v>2</v>
      </c>
      <c r="FM5" s="40" t="s">
        <v>19</v>
      </c>
      <c r="FN5" s="35">
        <v>1</v>
      </c>
      <c r="FO5" s="35">
        <v>2</v>
      </c>
      <c r="FP5" s="40" t="s">
        <v>19</v>
      </c>
      <c r="FQ5" s="35">
        <v>1</v>
      </c>
      <c r="FR5" s="35">
        <v>2</v>
      </c>
      <c r="FS5" s="40" t="s">
        <v>19</v>
      </c>
      <c r="FT5" s="35">
        <v>1</v>
      </c>
      <c r="FU5" s="35">
        <v>2</v>
      </c>
      <c r="FV5" s="40" t="s">
        <v>19</v>
      </c>
      <c r="FW5" s="35">
        <v>1</v>
      </c>
      <c r="FX5" s="35">
        <v>2</v>
      </c>
      <c r="FY5" s="40" t="s">
        <v>19</v>
      </c>
      <c r="FZ5" s="35">
        <v>1</v>
      </c>
      <c r="GA5" s="35">
        <v>2</v>
      </c>
      <c r="GB5" s="40" t="s">
        <v>19</v>
      </c>
      <c r="GC5" s="35">
        <v>1</v>
      </c>
      <c r="GD5" s="35">
        <v>2</v>
      </c>
      <c r="GE5" s="40" t="s">
        <v>19</v>
      </c>
      <c r="GF5" s="35">
        <v>1</v>
      </c>
      <c r="GG5" s="35">
        <v>2</v>
      </c>
      <c r="GH5" s="40" t="s">
        <v>19</v>
      </c>
      <c r="GI5" s="35">
        <v>1</v>
      </c>
      <c r="GJ5" s="35">
        <v>2</v>
      </c>
      <c r="GK5" s="40" t="s">
        <v>19</v>
      </c>
      <c r="GL5" s="35">
        <v>1</v>
      </c>
      <c r="GM5" s="35">
        <v>2</v>
      </c>
      <c r="GN5" s="40" t="s">
        <v>19</v>
      </c>
      <c r="GO5" s="35">
        <v>1</v>
      </c>
      <c r="GP5" s="35">
        <v>2</v>
      </c>
      <c r="GQ5" s="40" t="s">
        <v>19</v>
      </c>
      <c r="GR5" s="21"/>
      <c r="GS5" s="21"/>
      <c r="GT5" s="120" t="s">
        <v>39</v>
      </c>
      <c r="GU5" s="120"/>
      <c r="GV5" s="120"/>
      <c r="GW5" s="21"/>
      <c r="GX5" s="120" t="s">
        <v>39</v>
      </c>
      <c r="GY5" s="120"/>
      <c r="GZ5" s="120"/>
      <c r="HA5" s="21"/>
      <c r="HB5" s="120" t="s">
        <v>39</v>
      </c>
      <c r="HC5" s="120"/>
      <c r="HD5" s="120"/>
      <c r="HE5" s="21"/>
      <c r="HF5" s="120" t="s">
        <v>39</v>
      </c>
      <c r="HG5" s="120"/>
      <c r="HH5" s="120"/>
      <c r="HI5" s="21"/>
    </row>
    <row r="6" spans="1:217" ht="15.5" x14ac:dyDescent="0.35">
      <c r="A6" s="17"/>
      <c r="B6" s="17"/>
      <c r="C6" s="17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21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21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21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21"/>
      <c r="GS6" s="21"/>
      <c r="GT6" s="18"/>
      <c r="GU6" s="24" t="s">
        <v>40</v>
      </c>
      <c r="GV6" s="24" t="s">
        <v>41</v>
      </c>
      <c r="GW6" s="21"/>
      <c r="GX6" s="18"/>
      <c r="GY6" s="24" t="s">
        <v>40</v>
      </c>
      <c r="GZ6" s="24" t="s">
        <v>41</v>
      </c>
      <c r="HA6" s="21"/>
      <c r="HB6" s="18"/>
      <c r="HC6" s="24" t="s">
        <v>40</v>
      </c>
      <c r="HD6" s="24" t="s">
        <v>41</v>
      </c>
      <c r="HE6" s="21"/>
      <c r="HF6" s="18"/>
      <c r="HG6" s="24" t="s">
        <v>40</v>
      </c>
      <c r="HH6" s="24" t="s">
        <v>41</v>
      </c>
      <c r="HI6" s="21"/>
    </row>
    <row r="7" spans="1:217" ht="15.5" x14ac:dyDescent="0.35">
      <c r="A7" s="17"/>
      <c r="B7" s="28">
        <v>1</v>
      </c>
      <c r="C7" s="17"/>
      <c r="D7" s="41"/>
      <c r="E7" s="28">
        <v>34.799999999999997</v>
      </c>
      <c r="F7" s="28">
        <v>34.799999999999997</v>
      </c>
      <c r="G7" s="28">
        <f>AVERAGE(E7:F7)</f>
        <v>34.799999999999997</v>
      </c>
      <c r="H7" s="28">
        <v>33.299999999999997</v>
      </c>
      <c r="I7" s="28">
        <v>33.200000000000003</v>
      </c>
      <c r="J7" s="28">
        <f t="shared" ref="J7:J11" si="0">AVERAGE(H7:I7)</f>
        <v>33.25</v>
      </c>
      <c r="K7" s="28">
        <v>33</v>
      </c>
      <c r="L7" s="28">
        <v>33</v>
      </c>
      <c r="M7" s="28">
        <f t="shared" ref="M7:M11" si="1">AVERAGE(K7:L7)</f>
        <v>33</v>
      </c>
      <c r="N7" s="28">
        <v>32.4</v>
      </c>
      <c r="O7" s="28">
        <v>32.4</v>
      </c>
      <c r="P7" s="28">
        <f t="shared" ref="P7:P11" si="2">AVERAGE(N7:O7)</f>
        <v>32.4</v>
      </c>
      <c r="Q7" s="28">
        <v>33.700000000000003</v>
      </c>
      <c r="R7" s="28">
        <v>33.9</v>
      </c>
      <c r="S7" s="28">
        <f t="shared" ref="S7:S11" si="3">AVERAGE(Q7:R7)</f>
        <v>33.799999999999997</v>
      </c>
      <c r="T7" s="28">
        <v>33.5</v>
      </c>
      <c r="U7" s="28">
        <v>33.700000000000003</v>
      </c>
      <c r="V7" s="28">
        <f t="shared" ref="V7:V11" si="4">AVERAGE(T7:U7)</f>
        <v>33.6</v>
      </c>
      <c r="W7" s="28">
        <v>33.9</v>
      </c>
      <c r="X7" s="28">
        <v>34</v>
      </c>
      <c r="Y7" s="28">
        <f t="shared" ref="Y7:Y11" si="5">AVERAGE(W7:X7)</f>
        <v>33.950000000000003</v>
      </c>
      <c r="Z7" s="28">
        <v>33</v>
      </c>
      <c r="AA7" s="28">
        <v>33</v>
      </c>
      <c r="AB7" s="28">
        <f t="shared" ref="AB7:AB11" si="6">AVERAGE(Z7:AA7)</f>
        <v>33</v>
      </c>
      <c r="AC7" s="28">
        <v>33.299999999999997</v>
      </c>
      <c r="AD7" s="28">
        <v>33.299999999999997</v>
      </c>
      <c r="AE7" s="28">
        <f t="shared" ref="AE7:AE11" si="7">AVERAGE(AC7:AD7)</f>
        <v>33.299999999999997</v>
      </c>
      <c r="AF7" s="28">
        <v>33.200000000000003</v>
      </c>
      <c r="AG7" s="28">
        <v>33.200000000000003</v>
      </c>
      <c r="AH7" s="28">
        <f t="shared" ref="AH7:AH11" si="8">AVERAGE(AF7:AG7)</f>
        <v>33.200000000000003</v>
      </c>
      <c r="AI7" s="28">
        <v>33.5</v>
      </c>
      <c r="AJ7" s="28">
        <v>33.5</v>
      </c>
      <c r="AK7" s="28">
        <f t="shared" ref="AK7:AK11" si="9">AVERAGE(AI7:AJ7)</f>
        <v>33.5</v>
      </c>
      <c r="AL7" s="28">
        <v>34</v>
      </c>
      <c r="AM7" s="28">
        <v>34</v>
      </c>
      <c r="AN7" s="28">
        <f t="shared" ref="AN7:AN11" si="10">AVERAGE(AL7:AM7)</f>
        <v>34</v>
      </c>
      <c r="AO7" s="28">
        <v>33.700000000000003</v>
      </c>
      <c r="AP7" s="28">
        <v>33.9</v>
      </c>
      <c r="AQ7" s="28">
        <f t="shared" ref="AQ7:AQ11" si="11">AVERAGE(AO7:AP7)</f>
        <v>33.799999999999997</v>
      </c>
      <c r="AR7" s="28">
        <v>33.5</v>
      </c>
      <c r="AS7" s="28">
        <v>33.5</v>
      </c>
      <c r="AT7" s="28">
        <f t="shared" ref="AT7:AT11" si="12">AVERAGE(AR7:AS7)</f>
        <v>33.5</v>
      </c>
      <c r="AU7" s="28">
        <v>32.6</v>
      </c>
      <c r="AV7" s="28">
        <v>32.700000000000003</v>
      </c>
      <c r="AW7" s="28">
        <f t="shared" ref="AW7:AW11" si="13">AVERAGE(AU7:AV7)</f>
        <v>32.650000000000006</v>
      </c>
      <c r="AX7" s="28">
        <v>33.299999999999997</v>
      </c>
      <c r="AY7" s="28">
        <v>33.299999999999997</v>
      </c>
      <c r="AZ7" s="28">
        <f t="shared" ref="AZ7:AZ11" si="14">AVERAGE(AX7:AY7)</f>
        <v>33.299999999999997</v>
      </c>
      <c r="BA7" s="41"/>
      <c r="BB7" s="28">
        <v>34.5</v>
      </c>
      <c r="BC7" s="28">
        <v>34.4</v>
      </c>
      <c r="BD7" s="28">
        <f>AVERAGE(BB7:BC7)</f>
        <v>34.450000000000003</v>
      </c>
      <c r="BE7" s="28">
        <v>33.200000000000003</v>
      </c>
      <c r="BF7" s="28">
        <v>33.200000000000003</v>
      </c>
      <c r="BG7" s="28">
        <f t="shared" ref="BG7:BG11" si="15">AVERAGE(BE7:BF7)</f>
        <v>33.200000000000003</v>
      </c>
      <c r="BH7" s="28">
        <v>34.1</v>
      </c>
      <c r="BI7" s="28">
        <v>34.1</v>
      </c>
      <c r="BJ7" s="28">
        <f t="shared" ref="BJ7:BJ11" si="16">AVERAGE(BH7:BI7)</f>
        <v>34.1</v>
      </c>
      <c r="BK7" s="28">
        <v>32.700000000000003</v>
      </c>
      <c r="BL7" s="28">
        <v>32.9</v>
      </c>
      <c r="BM7" s="28">
        <f t="shared" ref="BM7:BM11" si="17">AVERAGE(BK7:BL7)</f>
        <v>32.799999999999997</v>
      </c>
      <c r="BN7" s="28">
        <v>34.5</v>
      </c>
      <c r="BO7" s="28">
        <v>34.5</v>
      </c>
      <c r="BP7" s="28">
        <f t="shared" ref="BP7:BP11" si="18">AVERAGE(BN7:BO7)</f>
        <v>34.5</v>
      </c>
      <c r="BQ7" s="28">
        <v>33</v>
      </c>
      <c r="BR7" s="28">
        <v>32.9</v>
      </c>
      <c r="BS7" s="28">
        <f t="shared" ref="BS7:BS11" si="19">AVERAGE(BQ7:BR7)</f>
        <v>32.950000000000003</v>
      </c>
      <c r="BT7" s="28">
        <v>33.200000000000003</v>
      </c>
      <c r="BU7" s="28">
        <v>33.299999999999997</v>
      </c>
      <c r="BV7" s="28">
        <f t="shared" ref="BV7:BV11" si="20">AVERAGE(BT7:BU7)</f>
        <v>33.25</v>
      </c>
      <c r="BW7" s="28">
        <v>32.1</v>
      </c>
      <c r="BX7" s="28">
        <v>32.1</v>
      </c>
      <c r="BY7" s="28">
        <f t="shared" ref="BY7:BY11" si="21">AVERAGE(BW7:BX7)</f>
        <v>32.1</v>
      </c>
      <c r="BZ7" s="28">
        <v>32.700000000000003</v>
      </c>
      <c r="CA7" s="28">
        <v>32.700000000000003</v>
      </c>
      <c r="CB7" s="28">
        <f t="shared" ref="CB7:CB11" si="22">AVERAGE(BZ7:CA7)</f>
        <v>32.700000000000003</v>
      </c>
      <c r="CC7" s="28">
        <v>30.5</v>
      </c>
      <c r="CD7" s="28">
        <v>30.7</v>
      </c>
      <c r="CE7" s="28">
        <f t="shared" ref="CE7:CE11" si="23">AVERAGE(CC7:CD7)</f>
        <v>30.6</v>
      </c>
      <c r="CF7" s="28">
        <v>33.799999999999997</v>
      </c>
      <c r="CG7" s="28">
        <v>33.9</v>
      </c>
      <c r="CH7" s="28">
        <f t="shared" ref="CH7:CH11" si="24">AVERAGE(CF7:CG7)</f>
        <v>33.849999999999994</v>
      </c>
      <c r="CI7" s="28">
        <v>34.4</v>
      </c>
      <c r="CJ7" s="28">
        <v>34.200000000000003</v>
      </c>
      <c r="CK7" s="28">
        <f t="shared" ref="CK7:CK11" si="25">AVERAGE(CI7:CJ7)</f>
        <v>34.299999999999997</v>
      </c>
      <c r="CL7" s="28">
        <v>34.4</v>
      </c>
      <c r="CM7" s="28">
        <v>34.4</v>
      </c>
      <c r="CN7" s="28">
        <f t="shared" ref="CN7:CN11" si="26">AVERAGE(CL7:CM7)</f>
        <v>34.4</v>
      </c>
      <c r="CO7" s="28">
        <v>33.6</v>
      </c>
      <c r="CP7" s="28">
        <v>33.6</v>
      </c>
      <c r="CQ7" s="28">
        <f t="shared" ref="CQ7:CQ11" si="27">AVERAGE(CO7:CP7)</f>
        <v>33.6</v>
      </c>
      <c r="CR7" s="28">
        <v>31.8</v>
      </c>
      <c r="CS7" s="28">
        <v>31.7</v>
      </c>
      <c r="CT7" s="28">
        <f t="shared" ref="CT7:CT11" si="28">AVERAGE(CR7:CS7)</f>
        <v>31.75</v>
      </c>
      <c r="CU7" s="28">
        <v>33.200000000000003</v>
      </c>
      <c r="CV7" s="28">
        <v>33.200000000000003</v>
      </c>
      <c r="CW7" s="28">
        <f t="shared" ref="CW7:CW11" si="29">AVERAGE(CU7:CV7)</f>
        <v>33.200000000000003</v>
      </c>
      <c r="CX7" s="41"/>
      <c r="CY7" s="28">
        <v>34.4</v>
      </c>
      <c r="CZ7" s="28">
        <v>34.200000000000003</v>
      </c>
      <c r="DA7" s="28">
        <f>AVERAGE(CY7:CZ7)</f>
        <v>34.299999999999997</v>
      </c>
      <c r="DB7" s="28">
        <v>33.1</v>
      </c>
      <c r="DC7" s="28">
        <v>33.200000000000003</v>
      </c>
      <c r="DD7" s="28">
        <f t="shared" ref="DD7:DD11" si="30">AVERAGE(DB7:DC7)</f>
        <v>33.150000000000006</v>
      </c>
      <c r="DE7" s="28">
        <v>34.1</v>
      </c>
      <c r="DF7" s="28">
        <v>34.1</v>
      </c>
      <c r="DG7" s="28">
        <f t="shared" ref="DG7:DG11" si="31">AVERAGE(DE7:DF7)</f>
        <v>34.1</v>
      </c>
      <c r="DH7" s="28">
        <v>32.4</v>
      </c>
      <c r="DI7" s="28">
        <v>32.299999999999997</v>
      </c>
      <c r="DJ7" s="28">
        <f t="shared" ref="DJ7:DJ11" si="32">AVERAGE(DH7:DI7)</f>
        <v>32.349999999999994</v>
      </c>
      <c r="DK7" s="28">
        <v>34.700000000000003</v>
      </c>
      <c r="DL7" s="28">
        <v>34.799999999999997</v>
      </c>
      <c r="DM7" s="28">
        <f t="shared" ref="DM7:DM11" si="33">AVERAGE(DK7:DL7)</f>
        <v>34.75</v>
      </c>
      <c r="DN7" s="28">
        <v>33.200000000000003</v>
      </c>
      <c r="DO7" s="28">
        <v>33.200000000000003</v>
      </c>
      <c r="DP7" s="28">
        <f t="shared" ref="DP7:DP11" si="34">AVERAGE(DN7:DO7)</f>
        <v>33.200000000000003</v>
      </c>
      <c r="DQ7" s="28">
        <v>32.1</v>
      </c>
      <c r="DR7" s="28">
        <v>32.1</v>
      </c>
      <c r="DS7" s="28">
        <f t="shared" ref="DS7:DS11" si="35">AVERAGE(DQ7:DR7)</f>
        <v>32.1</v>
      </c>
      <c r="DT7" s="28">
        <v>32.299999999999997</v>
      </c>
      <c r="DU7" s="28">
        <v>32.299999999999997</v>
      </c>
      <c r="DV7" s="28">
        <f t="shared" ref="DV7:DV11" si="36">AVERAGE(DT7:DU7)</f>
        <v>32.299999999999997</v>
      </c>
      <c r="DW7" s="28">
        <v>32.6</v>
      </c>
      <c r="DX7" s="28">
        <v>32.700000000000003</v>
      </c>
      <c r="DY7" s="28">
        <f t="shared" ref="DY7:DY11" si="37">AVERAGE(DW7:DX7)</f>
        <v>32.650000000000006</v>
      </c>
      <c r="DZ7" s="28">
        <v>30.5</v>
      </c>
      <c r="EA7" s="28">
        <v>30.4</v>
      </c>
      <c r="EB7" s="28">
        <f t="shared" ref="EB7:EB11" si="38">AVERAGE(DZ7:EA7)</f>
        <v>30.45</v>
      </c>
      <c r="EC7" s="28">
        <v>33.799999999999997</v>
      </c>
      <c r="ED7" s="28">
        <v>33.799999999999997</v>
      </c>
      <c r="EE7" s="28">
        <f t="shared" ref="EE7:EE11" si="39">AVERAGE(EC7:ED7)</f>
        <v>33.799999999999997</v>
      </c>
      <c r="EF7" s="28">
        <v>34.5</v>
      </c>
      <c r="EG7" s="28">
        <v>34.5</v>
      </c>
      <c r="EH7" s="28">
        <f t="shared" ref="EH7:EH11" si="40">AVERAGE(EF7:EG7)</f>
        <v>34.5</v>
      </c>
      <c r="EI7" s="28">
        <v>34.5</v>
      </c>
      <c r="EJ7" s="28">
        <v>34.5</v>
      </c>
      <c r="EK7" s="28">
        <f t="shared" ref="EK7:EK11" si="41">AVERAGE(EI7:EJ7)</f>
        <v>34.5</v>
      </c>
      <c r="EL7" s="28">
        <v>33.200000000000003</v>
      </c>
      <c r="EM7" s="28">
        <v>33.200000000000003</v>
      </c>
      <c r="EN7" s="28">
        <f t="shared" ref="EN7:EN11" si="42">AVERAGE(EL7:EM7)</f>
        <v>33.200000000000003</v>
      </c>
      <c r="EO7" s="28">
        <v>31.8</v>
      </c>
      <c r="EP7" s="28">
        <v>31.8</v>
      </c>
      <c r="EQ7" s="28">
        <f t="shared" ref="EQ7:EQ11" si="43">AVERAGE(EO7:EP7)</f>
        <v>31.8</v>
      </c>
      <c r="ER7" s="28">
        <v>33.9</v>
      </c>
      <c r="ES7" s="28">
        <v>33.9</v>
      </c>
      <c r="ET7" s="28">
        <f t="shared" ref="ET7:ET11" si="44">AVERAGE(ER7:ES7)</f>
        <v>33.9</v>
      </c>
      <c r="EU7" s="41"/>
      <c r="EV7" s="28">
        <v>34.200000000000003</v>
      </c>
      <c r="EW7" s="28">
        <v>34.200000000000003</v>
      </c>
      <c r="EX7" s="28">
        <f>AVERAGE(EV7:EW7)</f>
        <v>34.200000000000003</v>
      </c>
      <c r="EY7" s="28">
        <v>32.9</v>
      </c>
      <c r="EZ7" s="28">
        <v>33</v>
      </c>
      <c r="FA7" s="28">
        <f t="shared" ref="FA7:FA11" si="45">AVERAGE(EY7:EZ7)</f>
        <v>32.950000000000003</v>
      </c>
      <c r="FB7" s="28">
        <v>33.9</v>
      </c>
      <c r="FC7" s="28">
        <v>33.9</v>
      </c>
      <c r="FD7" s="28">
        <f t="shared" ref="FD7:FD11" si="46">AVERAGE(FB7:FC7)</f>
        <v>33.9</v>
      </c>
      <c r="FE7" s="28">
        <v>32.4</v>
      </c>
      <c r="FF7" s="28">
        <v>32.4</v>
      </c>
      <c r="FG7" s="28">
        <f t="shared" ref="FG7:FG11" si="47">AVERAGE(FE7:FF7)</f>
        <v>32.4</v>
      </c>
      <c r="FH7" s="28">
        <v>34.5</v>
      </c>
      <c r="FI7" s="28">
        <v>34.5</v>
      </c>
      <c r="FJ7" s="28">
        <f t="shared" ref="FJ7:FJ11" si="48">AVERAGE(FH7:FI7)</f>
        <v>34.5</v>
      </c>
      <c r="FK7" s="28">
        <v>33</v>
      </c>
      <c r="FL7" s="28">
        <v>32.9</v>
      </c>
      <c r="FM7" s="28">
        <f t="shared" ref="FM7:FM11" si="49">AVERAGE(FK7:FL7)</f>
        <v>32.950000000000003</v>
      </c>
      <c r="FN7" s="28">
        <v>31.7</v>
      </c>
      <c r="FO7" s="28">
        <v>31.7</v>
      </c>
      <c r="FP7" s="28">
        <f t="shared" ref="FP7:FP11" si="50">AVERAGE(FN7:FO7)</f>
        <v>31.7</v>
      </c>
      <c r="FQ7" s="28">
        <v>32</v>
      </c>
      <c r="FR7" s="28">
        <v>32</v>
      </c>
      <c r="FS7" s="28">
        <f t="shared" ref="FS7:FS11" si="51">AVERAGE(FQ7:FR7)</f>
        <v>32</v>
      </c>
      <c r="FT7" s="28">
        <v>32.4</v>
      </c>
      <c r="FU7" s="28">
        <v>32.4</v>
      </c>
      <c r="FV7" s="28">
        <f t="shared" ref="FV7:FV11" si="52">AVERAGE(FT7:FU7)</f>
        <v>32.4</v>
      </c>
      <c r="FW7" s="28">
        <v>29.7</v>
      </c>
      <c r="FX7" s="28">
        <v>29.7</v>
      </c>
      <c r="FY7" s="28">
        <f t="shared" ref="FY7:FY11" si="53">AVERAGE(FW7:FX7)</f>
        <v>29.7</v>
      </c>
      <c r="FZ7" s="28">
        <v>33.5</v>
      </c>
      <c r="GA7" s="28">
        <v>33.299999999999997</v>
      </c>
      <c r="GB7" s="28">
        <f t="shared" ref="GB7:GB11" si="54">AVERAGE(FZ7:GA7)</f>
        <v>33.4</v>
      </c>
      <c r="GC7" s="28">
        <v>34.200000000000003</v>
      </c>
      <c r="GD7" s="28">
        <v>34.200000000000003</v>
      </c>
      <c r="GE7" s="28">
        <f t="shared" ref="GE7:GE11" si="55">AVERAGE(GC7:GD7)</f>
        <v>34.200000000000003</v>
      </c>
      <c r="GF7" s="28">
        <v>34.700000000000003</v>
      </c>
      <c r="GG7" s="28">
        <v>34.700000000000003</v>
      </c>
      <c r="GH7" s="28">
        <f t="shared" ref="GH7:GH11" si="56">AVERAGE(GF7:GG7)</f>
        <v>34.700000000000003</v>
      </c>
      <c r="GI7" s="28">
        <v>33.200000000000003</v>
      </c>
      <c r="GJ7" s="28">
        <v>33.299999999999997</v>
      </c>
      <c r="GK7" s="28">
        <f t="shared" ref="GK7:GK11" si="57">AVERAGE(GI7:GJ7)</f>
        <v>33.25</v>
      </c>
      <c r="GL7" s="28">
        <v>31.8</v>
      </c>
      <c r="GM7" s="28">
        <v>32</v>
      </c>
      <c r="GN7" s="28">
        <f t="shared" ref="GN7:GN11" si="58">AVERAGE(GL7:GM7)</f>
        <v>31.9</v>
      </c>
      <c r="GO7" s="28">
        <v>33.6</v>
      </c>
      <c r="GP7" s="28">
        <v>33.6</v>
      </c>
      <c r="GQ7" s="28">
        <f t="shared" ref="GQ7:GQ11" si="59">AVERAGE(GO7:GP7)</f>
        <v>33.6</v>
      </c>
      <c r="GR7" s="41"/>
      <c r="GS7" s="41"/>
      <c r="GT7" s="45"/>
      <c r="GU7" s="28">
        <f>0.07*G7+0.14*V7+0.05*Y7+0.07*AH7+0.13*((AE7+AW7)/2)+0.19*((AB7+AT7)/2)+0.35*((AQ7+AN7+S7+M7)/4)</f>
        <v>33.54325</v>
      </c>
      <c r="GV7" s="28">
        <f>(G7+M7+P7+S7+V7+Y7+AB7+AE7+AH7+AK7+AN7+AQ7+AT7+AW7+AZ7)/15</f>
        <v>33.453333333333333</v>
      </c>
      <c r="GW7" s="41"/>
      <c r="GX7" s="45"/>
      <c r="GY7" s="28">
        <f>0.07*BD7+0.14*BS7+0.05*BU7+0.07*CE7+0.13*((CB7+CT7)/2)+0.19*((BY7+CQ7)/2)+0.35*((CN7+CK7+BP7+BJ7)/4)</f>
        <v>33.275999999999996</v>
      </c>
      <c r="GZ7" s="28">
        <f>(BD7+BJ7+BM7+BP7+BS7+BV7+BY7+CB7+CE7+CH7+CK7+CN7+CQ7+CT7+CW7)/15</f>
        <v>33.236666666666672</v>
      </c>
      <c r="HA7" s="41"/>
      <c r="HB7" s="45"/>
      <c r="HC7" s="28">
        <f t="shared" ref="HC7:HC11" si="60">0.07*DA7+0.14*DP7+0.05*DS7+0.07*EB7+0.13*((DY7+EQ7)/2)+0.19*((DV7+EN7)/2)+0.35*((DG7+DM7+EH7+EK7)/4)</f>
        <v>33.259125000000004</v>
      </c>
      <c r="HD7" s="28">
        <f>(DA7+DG7+DJ7+DM7+DP7+DS7+DV7+DY7+EB7+EE7+EH7+EK7+EN7+EQ7+ET7)/15</f>
        <v>33.193333333333335</v>
      </c>
      <c r="HE7" s="41"/>
      <c r="HF7" s="45"/>
      <c r="HG7" s="28">
        <f t="shared" ref="HG7:HG11" si="61">0.07*EX7+0.14*FM7+0.05*FP7+0.07*FY7+0.13*((FV7+GN7)/2)+0.19*((FS7+GK7)/2)+0.35*((FD7+FJ7+GE7+GH7)/4)</f>
        <v>33.063000000000002</v>
      </c>
      <c r="HH7" s="28">
        <f>(EX7+FD7+FG7+FJ7+FM7+FP7+FS7+FV7+FY7+GB7+GE7+GH7+GK7+GN7+GQ7)/15</f>
        <v>32.986666666666657</v>
      </c>
      <c r="HI7" s="21"/>
    </row>
    <row r="8" spans="1:217" ht="15.5" x14ac:dyDescent="0.35">
      <c r="A8" s="17"/>
      <c r="B8" s="28">
        <v>2</v>
      </c>
      <c r="C8" s="17"/>
      <c r="D8" s="41"/>
      <c r="E8" s="28">
        <v>34.799999999999997</v>
      </c>
      <c r="F8" s="28">
        <v>34.9</v>
      </c>
      <c r="G8" s="28">
        <f t="shared" ref="G8:G11" si="62">AVERAGE(E8:F8)</f>
        <v>34.849999999999994</v>
      </c>
      <c r="H8" s="28">
        <v>34.4</v>
      </c>
      <c r="I8" s="28">
        <v>34.4</v>
      </c>
      <c r="J8" s="28">
        <f t="shared" si="0"/>
        <v>34.4</v>
      </c>
      <c r="K8" s="28">
        <v>33.299999999999997</v>
      </c>
      <c r="L8" s="28">
        <v>33.299999999999997</v>
      </c>
      <c r="M8" s="28">
        <f t="shared" si="1"/>
        <v>33.299999999999997</v>
      </c>
      <c r="N8" s="28">
        <v>34.4</v>
      </c>
      <c r="O8" s="28">
        <v>34.200000000000003</v>
      </c>
      <c r="P8" s="28">
        <f t="shared" si="2"/>
        <v>34.299999999999997</v>
      </c>
      <c r="Q8" s="28">
        <v>33</v>
      </c>
      <c r="R8" s="28">
        <v>33</v>
      </c>
      <c r="S8" s="28">
        <f t="shared" si="3"/>
        <v>33</v>
      </c>
      <c r="T8" s="28">
        <v>31.8</v>
      </c>
      <c r="U8" s="28">
        <v>32.200000000000003</v>
      </c>
      <c r="V8" s="28">
        <f t="shared" si="4"/>
        <v>32</v>
      </c>
      <c r="W8" s="28">
        <v>31.5</v>
      </c>
      <c r="X8" s="28">
        <v>31.7</v>
      </c>
      <c r="Y8" s="28">
        <f t="shared" si="5"/>
        <v>31.6</v>
      </c>
      <c r="Z8" s="28">
        <v>31.6</v>
      </c>
      <c r="AA8" s="28">
        <v>32.6</v>
      </c>
      <c r="AB8" s="28">
        <f t="shared" si="6"/>
        <v>32.1</v>
      </c>
      <c r="AC8" s="28">
        <v>32</v>
      </c>
      <c r="AD8" s="28">
        <v>31.7</v>
      </c>
      <c r="AE8" s="28">
        <f t="shared" si="7"/>
        <v>31.85</v>
      </c>
      <c r="AF8" s="28">
        <v>28.7</v>
      </c>
      <c r="AG8" s="28">
        <v>28.9</v>
      </c>
      <c r="AH8" s="28">
        <f t="shared" si="8"/>
        <v>28.799999999999997</v>
      </c>
      <c r="AI8" s="28">
        <v>33.6</v>
      </c>
      <c r="AJ8" s="28">
        <v>33.6</v>
      </c>
      <c r="AK8" s="28">
        <f t="shared" si="9"/>
        <v>33.6</v>
      </c>
      <c r="AL8" s="28">
        <v>33.6</v>
      </c>
      <c r="AM8" s="28">
        <v>33.6</v>
      </c>
      <c r="AN8" s="28">
        <f t="shared" si="10"/>
        <v>33.6</v>
      </c>
      <c r="AO8" s="28">
        <v>33.5</v>
      </c>
      <c r="AP8" s="28">
        <v>33.5</v>
      </c>
      <c r="AQ8" s="28">
        <f t="shared" si="11"/>
        <v>33.5</v>
      </c>
      <c r="AR8" s="28">
        <v>32.299999999999997</v>
      </c>
      <c r="AS8" s="28">
        <v>32.299999999999997</v>
      </c>
      <c r="AT8" s="28">
        <f t="shared" si="12"/>
        <v>32.299999999999997</v>
      </c>
      <c r="AU8" s="28">
        <v>31.7</v>
      </c>
      <c r="AV8" s="28">
        <v>31.7</v>
      </c>
      <c r="AW8" s="28">
        <f t="shared" si="13"/>
        <v>31.7</v>
      </c>
      <c r="AX8" s="28">
        <v>32</v>
      </c>
      <c r="AY8" s="28">
        <v>32</v>
      </c>
      <c r="AZ8" s="28">
        <f t="shared" si="14"/>
        <v>32</v>
      </c>
      <c r="BA8" s="41"/>
      <c r="BB8" s="28">
        <v>34.5</v>
      </c>
      <c r="BC8" s="28">
        <v>34.5</v>
      </c>
      <c r="BD8" s="28">
        <f t="shared" ref="BD8:BD11" si="63">AVERAGE(BB8:BC8)</f>
        <v>34.5</v>
      </c>
      <c r="BE8" s="28">
        <v>33.9</v>
      </c>
      <c r="BF8" s="28">
        <v>33.9</v>
      </c>
      <c r="BG8" s="28">
        <f t="shared" si="15"/>
        <v>33.9</v>
      </c>
      <c r="BH8" s="28">
        <v>33.200000000000003</v>
      </c>
      <c r="BI8" s="28">
        <v>33.200000000000003</v>
      </c>
      <c r="BJ8" s="28">
        <f t="shared" si="16"/>
        <v>33.200000000000003</v>
      </c>
      <c r="BK8" s="28">
        <v>33.6</v>
      </c>
      <c r="BL8" s="28">
        <v>33.5</v>
      </c>
      <c r="BM8" s="28">
        <f t="shared" si="17"/>
        <v>33.549999999999997</v>
      </c>
      <c r="BN8" s="28">
        <v>33</v>
      </c>
      <c r="BO8" s="28">
        <v>33</v>
      </c>
      <c r="BP8" s="28">
        <f t="shared" si="18"/>
        <v>33</v>
      </c>
      <c r="BQ8" s="28">
        <v>32.4</v>
      </c>
      <c r="BR8" s="28">
        <v>32.4</v>
      </c>
      <c r="BS8" s="28">
        <f t="shared" si="19"/>
        <v>32.4</v>
      </c>
      <c r="BT8" s="28">
        <v>32.9</v>
      </c>
      <c r="BU8" s="28">
        <v>32.6</v>
      </c>
      <c r="BV8" s="28">
        <f t="shared" si="20"/>
        <v>32.75</v>
      </c>
      <c r="BW8" s="28">
        <v>33.200000000000003</v>
      </c>
      <c r="BX8" s="28">
        <v>33.200000000000003</v>
      </c>
      <c r="BY8" s="28">
        <f t="shared" si="21"/>
        <v>33.200000000000003</v>
      </c>
      <c r="BZ8" s="28">
        <v>32.1</v>
      </c>
      <c r="CA8" s="28">
        <v>32.1</v>
      </c>
      <c r="CB8" s="28">
        <f t="shared" si="22"/>
        <v>32.1</v>
      </c>
      <c r="CC8" s="28">
        <v>29.7</v>
      </c>
      <c r="CD8" s="28">
        <v>29.7</v>
      </c>
      <c r="CE8" s="28">
        <f t="shared" si="23"/>
        <v>29.7</v>
      </c>
      <c r="CF8" s="28">
        <v>33.799999999999997</v>
      </c>
      <c r="CG8" s="28">
        <v>33.799999999999997</v>
      </c>
      <c r="CH8" s="28">
        <f t="shared" si="24"/>
        <v>33.799999999999997</v>
      </c>
      <c r="CI8" s="28">
        <v>34.200000000000003</v>
      </c>
      <c r="CJ8" s="28">
        <v>34.1</v>
      </c>
      <c r="CK8" s="28">
        <f t="shared" si="25"/>
        <v>34.150000000000006</v>
      </c>
      <c r="CL8" s="28">
        <v>33.9</v>
      </c>
      <c r="CM8" s="28">
        <v>33.9</v>
      </c>
      <c r="CN8" s="28">
        <f t="shared" si="26"/>
        <v>33.9</v>
      </c>
      <c r="CO8" s="28">
        <v>33.299999999999997</v>
      </c>
      <c r="CP8" s="28">
        <v>33.5</v>
      </c>
      <c r="CQ8" s="28">
        <f t="shared" si="27"/>
        <v>33.4</v>
      </c>
      <c r="CR8" s="28">
        <v>32.1</v>
      </c>
      <c r="CS8" s="28">
        <v>32.1</v>
      </c>
      <c r="CT8" s="28">
        <f t="shared" si="28"/>
        <v>32.1</v>
      </c>
      <c r="CU8" s="28">
        <v>32.700000000000003</v>
      </c>
      <c r="CV8" s="28">
        <v>32.700000000000003</v>
      </c>
      <c r="CW8" s="28">
        <f t="shared" si="29"/>
        <v>32.700000000000003</v>
      </c>
      <c r="CX8" s="41"/>
      <c r="CY8" s="28">
        <v>34.1</v>
      </c>
      <c r="CZ8" s="28">
        <v>34.1</v>
      </c>
      <c r="DA8" s="28">
        <f t="shared" ref="DA8:DA11" si="64">AVERAGE(CY8:CZ8)</f>
        <v>34.1</v>
      </c>
      <c r="DB8" s="28">
        <v>33.6</v>
      </c>
      <c r="DC8" s="28">
        <v>33.5</v>
      </c>
      <c r="DD8" s="28">
        <f t="shared" si="30"/>
        <v>33.549999999999997</v>
      </c>
      <c r="DE8" s="28">
        <v>33.5</v>
      </c>
      <c r="DF8" s="28">
        <v>33.299999999999997</v>
      </c>
      <c r="DG8" s="28">
        <f t="shared" si="31"/>
        <v>33.4</v>
      </c>
      <c r="DH8" s="28">
        <v>34.1</v>
      </c>
      <c r="DI8" s="28">
        <v>34.1</v>
      </c>
      <c r="DJ8" s="28">
        <f t="shared" si="32"/>
        <v>34.1</v>
      </c>
      <c r="DK8" s="28">
        <v>33.6</v>
      </c>
      <c r="DL8" s="28">
        <v>33.6</v>
      </c>
      <c r="DM8" s="28">
        <f t="shared" si="33"/>
        <v>33.6</v>
      </c>
      <c r="DN8" s="28">
        <v>31.8</v>
      </c>
      <c r="DO8" s="28">
        <v>32.200000000000003</v>
      </c>
      <c r="DP8" s="28">
        <f t="shared" si="34"/>
        <v>32</v>
      </c>
      <c r="DQ8" s="28">
        <v>32.4</v>
      </c>
      <c r="DR8" s="28">
        <v>32.4</v>
      </c>
      <c r="DS8" s="28">
        <f t="shared" si="35"/>
        <v>32.4</v>
      </c>
      <c r="DT8" s="28">
        <v>32.1</v>
      </c>
      <c r="DU8" s="28">
        <v>32.1</v>
      </c>
      <c r="DV8" s="28">
        <f t="shared" si="36"/>
        <v>32.1</v>
      </c>
      <c r="DW8" s="28">
        <v>31.1</v>
      </c>
      <c r="DX8" s="28">
        <v>31.1</v>
      </c>
      <c r="DY8" s="28">
        <f t="shared" si="37"/>
        <v>31.1</v>
      </c>
      <c r="DZ8" s="28">
        <v>29</v>
      </c>
      <c r="EA8" s="28">
        <v>29</v>
      </c>
      <c r="EB8" s="28">
        <f t="shared" si="38"/>
        <v>29</v>
      </c>
      <c r="EC8" s="28">
        <v>33.799999999999997</v>
      </c>
      <c r="ED8" s="28">
        <v>33.799999999999997</v>
      </c>
      <c r="EE8" s="28">
        <f t="shared" si="39"/>
        <v>33.799999999999997</v>
      </c>
      <c r="EF8" s="28">
        <v>33.799999999999997</v>
      </c>
      <c r="EG8" s="28">
        <v>33.9</v>
      </c>
      <c r="EH8" s="28">
        <f t="shared" si="40"/>
        <v>33.849999999999994</v>
      </c>
      <c r="EI8" s="28">
        <v>33.799999999999997</v>
      </c>
      <c r="EJ8" s="28">
        <v>33.799999999999997</v>
      </c>
      <c r="EK8" s="28">
        <f t="shared" si="41"/>
        <v>33.799999999999997</v>
      </c>
      <c r="EL8" s="28">
        <v>32.9</v>
      </c>
      <c r="EM8" s="28">
        <v>32.9</v>
      </c>
      <c r="EN8" s="28">
        <f t="shared" si="42"/>
        <v>32.9</v>
      </c>
      <c r="EO8" s="28">
        <v>31.7</v>
      </c>
      <c r="EP8" s="28">
        <v>31.7</v>
      </c>
      <c r="EQ8" s="28">
        <f t="shared" si="43"/>
        <v>31.7</v>
      </c>
      <c r="ER8" s="28">
        <v>32.1</v>
      </c>
      <c r="ES8" s="28">
        <v>32.299999999999997</v>
      </c>
      <c r="ET8" s="28">
        <f t="shared" si="44"/>
        <v>32.200000000000003</v>
      </c>
      <c r="EU8" s="41"/>
      <c r="EV8" s="28">
        <v>34.200000000000003</v>
      </c>
      <c r="EW8" s="28">
        <v>34.200000000000003</v>
      </c>
      <c r="EX8" s="28">
        <f t="shared" ref="EX8:EX11" si="65">AVERAGE(EV8:EW8)</f>
        <v>34.200000000000003</v>
      </c>
      <c r="EY8" s="28">
        <v>33.799999999999997</v>
      </c>
      <c r="EZ8" s="28">
        <v>33.799999999999997</v>
      </c>
      <c r="FA8" s="28">
        <f t="shared" si="45"/>
        <v>33.799999999999997</v>
      </c>
      <c r="FB8" s="28">
        <v>33.799999999999997</v>
      </c>
      <c r="FC8" s="28">
        <v>33.799999999999997</v>
      </c>
      <c r="FD8" s="28">
        <f t="shared" si="46"/>
        <v>33.799999999999997</v>
      </c>
      <c r="FE8" s="28">
        <v>34.1</v>
      </c>
      <c r="FF8" s="28">
        <v>34.1</v>
      </c>
      <c r="FG8" s="28">
        <f t="shared" si="47"/>
        <v>34.1</v>
      </c>
      <c r="FH8" s="28">
        <v>33.9</v>
      </c>
      <c r="FI8" s="28">
        <v>34.1</v>
      </c>
      <c r="FJ8" s="28">
        <f t="shared" si="48"/>
        <v>34</v>
      </c>
      <c r="FK8" s="28">
        <v>32.6</v>
      </c>
      <c r="FL8" s="28">
        <v>32.6</v>
      </c>
      <c r="FM8" s="28">
        <f t="shared" si="49"/>
        <v>32.6</v>
      </c>
      <c r="FN8" s="28">
        <v>32</v>
      </c>
      <c r="FO8" s="28">
        <v>32</v>
      </c>
      <c r="FP8" s="28">
        <f t="shared" si="50"/>
        <v>32</v>
      </c>
      <c r="FQ8" s="28">
        <v>33</v>
      </c>
      <c r="FR8" s="28">
        <v>33</v>
      </c>
      <c r="FS8" s="28">
        <f t="shared" si="51"/>
        <v>33</v>
      </c>
      <c r="FT8" s="28">
        <v>32</v>
      </c>
      <c r="FU8" s="28">
        <v>32</v>
      </c>
      <c r="FV8" s="28">
        <f t="shared" si="52"/>
        <v>32</v>
      </c>
      <c r="FW8" s="28">
        <v>29.3</v>
      </c>
      <c r="FX8" s="28">
        <v>29.4</v>
      </c>
      <c r="FY8" s="28">
        <f t="shared" si="53"/>
        <v>29.35</v>
      </c>
      <c r="FZ8" s="28">
        <v>34.1</v>
      </c>
      <c r="GA8" s="28">
        <v>34.1</v>
      </c>
      <c r="GB8" s="28">
        <f t="shared" si="54"/>
        <v>34.1</v>
      </c>
      <c r="GC8" s="28">
        <v>33.9</v>
      </c>
      <c r="GD8" s="28">
        <v>34.1</v>
      </c>
      <c r="GE8" s="28">
        <f t="shared" si="55"/>
        <v>34</v>
      </c>
      <c r="GF8" s="28">
        <v>34.5</v>
      </c>
      <c r="GG8" s="28">
        <v>34.6</v>
      </c>
      <c r="GH8" s="28">
        <f t="shared" si="56"/>
        <v>34.549999999999997</v>
      </c>
      <c r="GI8" s="28">
        <v>33.6</v>
      </c>
      <c r="GJ8" s="28">
        <v>33.799999999999997</v>
      </c>
      <c r="GK8" s="28">
        <f t="shared" si="57"/>
        <v>33.700000000000003</v>
      </c>
      <c r="GL8" s="28">
        <v>31.8</v>
      </c>
      <c r="GM8" s="28">
        <v>32</v>
      </c>
      <c r="GN8" s="28">
        <f t="shared" si="58"/>
        <v>31.9</v>
      </c>
      <c r="GO8" s="28">
        <v>32.9</v>
      </c>
      <c r="GP8" s="28">
        <v>33</v>
      </c>
      <c r="GQ8" s="28">
        <f t="shared" si="59"/>
        <v>32.950000000000003</v>
      </c>
      <c r="GR8" s="41"/>
      <c r="GS8" s="41"/>
      <c r="GT8" s="45"/>
      <c r="GU8" s="28">
        <f t="shared" ref="GU8:GU11" si="66">0.07*G8+0.14*V8+0.05*Y8+0.07*AH8+0.13*((AE8+AW8)/2)+0.19*((AB8+AT8)/2)+0.35*((AQ8+AN8+S8+M8)/4)</f>
        <v>32.436750000000004</v>
      </c>
      <c r="GV8" s="28">
        <f t="shared" ref="GV8:GV11" si="67">(G8+M8+P8+S8+V8+Y8+AB8+AE8+AH8+AK8+AN8+AQ8+AT8+AW8+AZ8)/15</f>
        <v>32.56666666666667</v>
      </c>
      <c r="GW8" s="41"/>
      <c r="GX8" s="45"/>
      <c r="GY8" s="28">
        <f t="shared" ref="GY8:GY11" si="68">0.07*BD8+0.14*BS8+0.05*BU8+0.07*CE8+0.13*((CB8+CT8)/2)+0.19*((BY8+CQ8)/2)+0.35*((CN8+CK8+BP8+BJ8)/4)</f>
        <v>32.906874999999999</v>
      </c>
      <c r="GZ8" s="28">
        <f>(BD8+BJ8+BM8+BP8+BS8+BV8+BY8+CB8+CE8+CH8+CK8+CN8+CQ8+CT8+CW8)/15</f>
        <v>32.963333333333331</v>
      </c>
      <c r="HA8" s="41"/>
      <c r="HB8" s="45"/>
      <c r="HC8" s="28">
        <f t="shared" si="60"/>
        <v>32.555875</v>
      </c>
      <c r="HD8" s="28">
        <f t="shared" ref="HD8:HD11" si="69">(DA8+DG8+DJ8+DM8+DP8+DS8+DV8+DY8+EB8+EE8+EH8+EK8+EN8+EQ8+ET8)/15</f>
        <v>32.67</v>
      </c>
      <c r="HE8" s="41"/>
      <c r="HF8" s="45"/>
      <c r="HG8" s="28">
        <f t="shared" si="61"/>
        <v>33.033124999999998</v>
      </c>
      <c r="HH8" s="28">
        <f t="shared" ref="HH8:HH11" si="70">(EX8+FD8+FG8+FJ8+FM8+FP8+FS8+FV8+FY8+GB8+GE8+GH8+GK8+GN8+GQ8)/15</f>
        <v>33.083333333333336</v>
      </c>
      <c r="HI8" s="21"/>
    </row>
    <row r="9" spans="1:217" ht="15.5" x14ac:dyDescent="0.35">
      <c r="A9" s="17"/>
      <c r="B9" s="28">
        <v>3</v>
      </c>
      <c r="C9" s="17"/>
      <c r="D9" s="41"/>
      <c r="E9" s="28">
        <v>34</v>
      </c>
      <c r="F9" s="28">
        <v>34.200000000000003</v>
      </c>
      <c r="G9" s="28">
        <f t="shared" si="62"/>
        <v>34.1</v>
      </c>
      <c r="H9" s="28">
        <v>33.1</v>
      </c>
      <c r="I9" s="28">
        <v>32.9</v>
      </c>
      <c r="J9" s="28">
        <f t="shared" si="0"/>
        <v>33</v>
      </c>
      <c r="K9" s="28">
        <v>34.5</v>
      </c>
      <c r="L9" s="28">
        <v>34.4</v>
      </c>
      <c r="M9" s="28">
        <f t="shared" si="1"/>
        <v>34.450000000000003</v>
      </c>
      <c r="N9" s="28">
        <v>33.200000000000003</v>
      </c>
      <c r="O9" s="28">
        <v>33.200000000000003</v>
      </c>
      <c r="P9" s="28">
        <f t="shared" si="2"/>
        <v>33.200000000000003</v>
      </c>
      <c r="Q9" s="28">
        <v>34.700000000000003</v>
      </c>
      <c r="R9" s="28">
        <v>34.700000000000003</v>
      </c>
      <c r="S9" s="28">
        <f t="shared" si="3"/>
        <v>34.700000000000003</v>
      </c>
      <c r="T9" s="28">
        <v>32.9</v>
      </c>
      <c r="U9" s="28">
        <v>32.9</v>
      </c>
      <c r="V9" s="28">
        <f t="shared" si="4"/>
        <v>32.9</v>
      </c>
      <c r="W9" s="28">
        <v>31</v>
      </c>
      <c r="X9" s="28">
        <v>31</v>
      </c>
      <c r="Y9" s="28">
        <f t="shared" si="5"/>
        <v>31</v>
      </c>
      <c r="Z9" s="28">
        <v>33</v>
      </c>
      <c r="AA9" s="28">
        <v>32.9</v>
      </c>
      <c r="AB9" s="28">
        <f t="shared" si="6"/>
        <v>32.950000000000003</v>
      </c>
      <c r="AC9" s="28">
        <v>32.5</v>
      </c>
      <c r="AD9" s="28">
        <v>32.700000000000003</v>
      </c>
      <c r="AE9" s="28">
        <f t="shared" si="7"/>
        <v>32.6</v>
      </c>
      <c r="AF9" s="28">
        <v>30.3</v>
      </c>
      <c r="AG9" s="28">
        <v>30.1</v>
      </c>
      <c r="AH9" s="28">
        <f t="shared" si="8"/>
        <v>30.200000000000003</v>
      </c>
      <c r="AI9" s="28">
        <v>33.5</v>
      </c>
      <c r="AJ9" s="28">
        <v>33.5</v>
      </c>
      <c r="AK9" s="28">
        <f t="shared" si="9"/>
        <v>33.5</v>
      </c>
      <c r="AL9" s="28">
        <v>34.200000000000003</v>
      </c>
      <c r="AM9" s="28">
        <v>34.200000000000003</v>
      </c>
      <c r="AN9" s="28">
        <f t="shared" si="10"/>
        <v>34.200000000000003</v>
      </c>
      <c r="AO9" s="28">
        <v>34.299999999999997</v>
      </c>
      <c r="AP9" s="28">
        <v>34.4</v>
      </c>
      <c r="AQ9" s="28">
        <f t="shared" si="11"/>
        <v>34.349999999999994</v>
      </c>
      <c r="AR9" s="28">
        <v>34.4</v>
      </c>
      <c r="AS9" s="28">
        <v>34.6</v>
      </c>
      <c r="AT9" s="28">
        <f t="shared" si="12"/>
        <v>34.5</v>
      </c>
      <c r="AU9" s="28">
        <v>31.8</v>
      </c>
      <c r="AV9" s="28">
        <v>31.9</v>
      </c>
      <c r="AW9" s="28">
        <f t="shared" si="13"/>
        <v>31.85</v>
      </c>
      <c r="AX9" s="28">
        <v>33.200000000000003</v>
      </c>
      <c r="AY9" s="28">
        <v>33.200000000000003</v>
      </c>
      <c r="AZ9" s="28">
        <f t="shared" si="14"/>
        <v>33.200000000000003</v>
      </c>
      <c r="BA9" s="41"/>
      <c r="BB9" s="28">
        <v>34.1</v>
      </c>
      <c r="BC9" s="28">
        <v>34</v>
      </c>
      <c r="BD9" s="28">
        <f t="shared" si="63"/>
        <v>34.049999999999997</v>
      </c>
      <c r="BE9" s="28">
        <v>33.1</v>
      </c>
      <c r="BF9" s="28">
        <v>33.1</v>
      </c>
      <c r="BG9" s="28">
        <f t="shared" si="15"/>
        <v>33.1</v>
      </c>
      <c r="BH9" s="28">
        <v>34.4</v>
      </c>
      <c r="BI9" s="28">
        <v>34.4</v>
      </c>
      <c r="BJ9" s="28">
        <f t="shared" si="16"/>
        <v>34.4</v>
      </c>
      <c r="BK9" s="28">
        <v>33.799999999999997</v>
      </c>
      <c r="BL9" s="28">
        <v>33.700000000000003</v>
      </c>
      <c r="BM9" s="28">
        <f t="shared" si="17"/>
        <v>33.75</v>
      </c>
      <c r="BN9" s="28">
        <v>34.700000000000003</v>
      </c>
      <c r="BO9" s="28">
        <v>34.6</v>
      </c>
      <c r="BP9" s="28">
        <f t="shared" si="18"/>
        <v>34.650000000000006</v>
      </c>
      <c r="BQ9" s="28">
        <v>31.9</v>
      </c>
      <c r="BR9" s="28">
        <v>32.299999999999997</v>
      </c>
      <c r="BS9" s="28">
        <f t="shared" si="19"/>
        <v>32.099999999999994</v>
      </c>
      <c r="BT9" s="28">
        <v>31.5</v>
      </c>
      <c r="BU9" s="28">
        <v>31.4</v>
      </c>
      <c r="BV9" s="28">
        <f t="shared" si="20"/>
        <v>31.45</v>
      </c>
      <c r="BW9" s="28">
        <v>33.200000000000003</v>
      </c>
      <c r="BX9" s="28">
        <v>33</v>
      </c>
      <c r="BY9" s="28">
        <f t="shared" si="21"/>
        <v>33.1</v>
      </c>
      <c r="BZ9" s="28">
        <v>31.2</v>
      </c>
      <c r="CA9" s="28">
        <v>31.2</v>
      </c>
      <c r="CB9" s="28">
        <f t="shared" si="22"/>
        <v>31.2</v>
      </c>
      <c r="CC9" s="28">
        <v>29.1</v>
      </c>
      <c r="CD9" s="28">
        <v>29.2</v>
      </c>
      <c r="CE9" s="28">
        <f t="shared" si="23"/>
        <v>29.15</v>
      </c>
      <c r="CF9" s="28">
        <v>33.1</v>
      </c>
      <c r="CG9" s="28">
        <v>32.9</v>
      </c>
      <c r="CH9" s="28">
        <f t="shared" si="24"/>
        <v>33</v>
      </c>
      <c r="CI9" s="28">
        <v>33.799999999999997</v>
      </c>
      <c r="CJ9" s="28">
        <v>33.799999999999997</v>
      </c>
      <c r="CK9" s="28">
        <f t="shared" si="25"/>
        <v>33.799999999999997</v>
      </c>
      <c r="CL9" s="28">
        <v>33.700000000000003</v>
      </c>
      <c r="CM9" s="28">
        <v>33.700000000000003</v>
      </c>
      <c r="CN9" s="28">
        <f t="shared" si="26"/>
        <v>33.700000000000003</v>
      </c>
      <c r="CO9" s="28">
        <v>33.799999999999997</v>
      </c>
      <c r="CP9" s="28">
        <v>33.700000000000003</v>
      </c>
      <c r="CQ9" s="28">
        <f t="shared" si="27"/>
        <v>33.75</v>
      </c>
      <c r="CR9" s="28">
        <v>31.6</v>
      </c>
      <c r="CS9" s="28">
        <v>31.5</v>
      </c>
      <c r="CT9" s="28">
        <f t="shared" si="28"/>
        <v>31.55</v>
      </c>
      <c r="CU9" s="28">
        <v>33</v>
      </c>
      <c r="CV9" s="28">
        <v>32.700000000000003</v>
      </c>
      <c r="CW9" s="28">
        <f t="shared" si="29"/>
        <v>32.85</v>
      </c>
      <c r="CX9" s="41"/>
      <c r="CY9" s="28">
        <v>34.1</v>
      </c>
      <c r="CZ9" s="28">
        <v>34.1</v>
      </c>
      <c r="DA9" s="28">
        <f t="shared" si="64"/>
        <v>34.1</v>
      </c>
      <c r="DB9" s="28">
        <v>33.200000000000003</v>
      </c>
      <c r="DC9" s="28">
        <v>33.299999999999997</v>
      </c>
      <c r="DD9" s="28">
        <f t="shared" si="30"/>
        <v>33.25</v>
      </c>
      <c r="DE9" s="28">
        <v>33.799999999999997</v>
      </c>
      <c r="DF9" s="28">
        <v>33.9</v>
      </c>
      <c r="DG9" s="28">
        <f t="shared" si="31"/>
        <v>33.849999999999994</v>
      </c>
      <c r="DH9" s="28">
        <v>33.200000000000003</v>
      </c>
      <c r="DI9" s="28">
        <v>33</v>
      </c>
      <c r="DJ9" s="28">
        <f t="shared" si="32"/>
        <v>33.1</v>
      </c>
      <c r="DK9" s="28">
        <v>33.5</v>
      </c>
      <c r="DL9" s="28">
        <v>33.5</v>
      </c>
      <c r="DM9" s="28">
        <f t="shared" si="33"/>
        <v>33.5</v>
      </c>
      <c r="DN9" s="28">
        <v>33.200000000000003</v>
      </c>
      <c r="DO9" s="28">
        <v>33.200000000000003</v>
      </c>
      <c r="DP9" s="28">
        <f t="shared" si="34"/>
        <v>33.200000000000003</v>
      </c>
      <c r="DQ9" s="28">
        <v>31</v>
      </c>
      <c r="DR9" s="28">
        <v>31</v>
      </c>
      <c r="DS9" s="28">
        <f t="shared" si="35"/>
        <v>31</v>
      </c>
      <c r="DT9" s="28">
        <v>32.700000000000003</v>
      </c>
      <c r="DU9" s="28">
        <v>32.6</v>
      </c>
      <c r="DV9" s="28">
        <f t="shared" si="36"/>
        <v>32.650000000000006</v>
      </c>
      <c r="DW9" s="28">
        <v>31.5</v>
      </c>
      <c r="DX9" s="28">
        <v>31.2</v>
      </c>
      <c r="DY9" s="28">
        <f t="shared" si="37"/>
        <v>31.35</v>
      </c>
      <c r="DZ9" s="28">
        <v>29.3</v>
      </c>
      <c r="EA9" s="28">
        <v>28.7</v>
      </c>
      <c r="EB9" s="28">
        <f t="shared" si="38"/>
        <v>29</v>
      </c>
      <c r="EC9" s="28">
        <v>32.4</v>
      </c>
      <c r="ED9" s="28">
        <v>32.4</v>
      </c>
      <c r="EE9" s="28">
        <f t="shared" si="39"/>
        <v>32.4</v>
      </c>
      <c r="EF9" s="28">
        <v>33.6</v>
      </c>
      <c r="EG9" s="28">
        <v>33.6</v>
      </c>
      <c r="EH9" s="28">
        <f t="shared" si="40"/>
        <v>33.6</v>
      </c>
      <c r="EI9" s="28">
        <v>33.6</v>
      </c>
      <c r="EJ9" s="28">
        <v>33.6</v>
      </c>
      <c r="EK9" s="28">
        <f t="shared" si="41"/>
        <v>33.6</v>
      </c>
      <c r="EL9" s="28">
        <v>33.799999999999997</v>
      </c>
      <c r="EM9" s="28">
        <v>33.799999999999997</v>
      </c>
      <c r="EN9" s="28">
        <f t="shared" si="42"/>
        <v>33.799999999999997</v>
      </c>
      <c r="EO9" s="28">
        <v>31.7</v>
      </c>
      <c r="EP9" s="28">
        <v>31.8</v>
      </c>
      <c r="EQ9" s="28">
        <f t="shared" si="43"/>
        <v>31.75</v>
      </c>
      <c r="ER9" s="28">
        <v>33</v>
      </c>
      <c r="ES9" s="28">
        <v>33</v>
      </c>
      <c r="ET9" s="28">
        <f t="shared" si="44"/>
        <v>33</v>
      </c>
      <c r="EU9" s="41"/>
      <c r="EV9" s="28">
        <v>34.1</v>
      </c>
      <c r="EW9" s="28">
        <v>33.9</v>
      </c>
      <c r="EX9" s="28">
        <f t="shared" si="65"/>
        <v>34</v>
      </c>
      <c r="EY9" s="28">
        <v>33.299999999999997</v>
      </c>
      <c r="EZ9" s="28">
        <v>33.200000000000003</v>
      </c>
      <c r="FA9" s="28">
        <f t="shared" si="45"/>
        <v>33.25</v>
      </c>
      <c r="FB9" s="28">
        <v>34.200000000000003</v>
      </c>
      <c r="FC9" s="28">
        <v>33.9</v>
      </c>
      <c r="FD9" s="28">
        <f t="shared" si="46"/>
        <v>34.049999999999997</v>
      </c>
      <c r="FE9" s="28">
        <v>33.6</v>
      </c>
      <c r="FF9" s="28">
        <v>33.799999999999997</v>
      </c>
      <c r="FG9" s="28">
        <f t="shared" si="47"/>
        <v>33.700000000000003</v>
      </c>
      <c r="FH9" s="28">
        <v>34.700000000000003</v>
      </c>
      <c r="FI9" s="28">
        <v>34.700000000000003</v>
      </c>
      <c r="FJ9" s="28">
        <f t="shared" si="48"/>
        <v>34.700000000000003</v>
      </c>
      <c r="FK9" s="28">
        <v>32.700000000000003</v>
      </c>
      <c r="FL9" s="28">
        <v>32.6</v>
      </c>
      <c r="FM9" s="28">
        <f t="shared" si="49"/>
        <v>32.650000000000006</v>
      </c>
      <c r="FN9" s="28">
        <v>31.8</v>
      </c>
      <c r="FO9" s="28">
        <v>31.7</v>
      </c>
      <c r="FP9" s="28">
        <f t="shared" si="50"/>
        <v>31.75</v>
      </c>
      <c r="FQ9" s="28">
        <v>33</v>
      </c>
      <c r="FR9" s="28">
        <v>32.9</v>
      </c>
      <c r="FS9" s="28">
        <f t="shared" si="51"/>
        <v>32.950000000000003</v>
      </c>
      <c r="FT9" s="28">
        <v>31.2</v>
      </c>
      <c r="FU9" s="28">
        <v>31.4</v>
      </c>
      <c r="FV9" s="28">
        <f t="shared" si="52"/>
        <v>31.299999999999997</v>
      </c>
      <c r="FW9" s="28">
        <v>29.1</v>
      </c>
      <c r="FX9" s="28">
        <v>29.3</v>
      </c>
      <c r="FY9" s="28">
        <f t="shared" si="53"/>
        <v>29.200000000000003</v>
      </c>
      <c r="FZ9" s="28">
        <v>32.1</v>
      </c>
      <c r="GA9" s="28">
        <v>32.1</v>
      </c>
      <c r="GB9" s="28">
        <f t="shared" si="54"/>
        <v>32.1</v>
      </c>
      <c r="GC9" s="28">
        <v>33.5</v>
      </c>
      <c r="GD9" s="28">
        <v>33.299999999999997</v>
      </c>
      <c r="GE9" s="28">
        <f t="shared" si="55"/>
        <v>33.4</v>
      </c>
      <c r="GF9" s="28">
        <v>33.6</v>
      </c>
      <c r="GG9" s="28">
        <v>33.799999999999997</v>
      </c>
      <c r="GH9" s="28">
        <f t="shared" si="56"/>
        <v>33.700000000000003</v>
      </c>
      <c r="GI9" s="28">
        <v>33.5</v>
      </c>
      <c r="GJ9" s="28">
        <v>33.299999999999997</v>
      </c>
      <c r="GK9" s="28">
        <f t="shared" si="57"/>
        <v>33.4</v>
      </c>
      <c r="GL9" s="28">
        <v>31.4</v>
      </c>
      <c r="GM9" s="28">
        <v>31.2</v>
      </c>
      <c r="GN9" s="28">
        <f t="shared" si="58"/>
        <v>31.299999999999997</v>
      </c>
      <c r="GO9" s="28">
        <v>32.9</v>
      </c>
      <c r="GP9" s="28">
        <v>33</v>
      </c>
      <c r="GQ9" s="28">
        <f t="shared" si="59"/>
        <v>32.950000000000003</v>
      </c>
      <c r="GR9" s="41"/>
      <c r="GS9" s="41"/>
      <c r="GT9" s="45"/>
      <c r="GU9" s="28">
        <f t="shared" si="66"/>
        <v>33.302750000000003</v>
      </c>
      <c r="GV9" s="28">
        <f t="shared" si="67"/>
        <v>33.18</v>
      </c>
      <c r="GW9" s="41"/>
      <c r="GX9" s="45"/>
      <c r="GY9" s="28">
        <f t="shared" si="68"/>
        <v>32.865624999999994</v>
      </c>
      <c r="GZ9" s="28">
        <f t="shared" ref="GZ9:GZ11" si="71">(BD9+BJ9+BM9+BP9+BS9+BV9+BY9+CB9+CE9+CH9+CK9+CN9+CQ9+CT9+CW9)/15</f>
        <v>32.833333333333336</v>
      </c>
      <c r="HA9" s="41"/>
      <c r="HB9" s="45"/>
      <c r="HC9" s="28">
        <f t="shared" si="60"/>
        <v>32.802375000000005</v>
      </c>
      <c r="HD9" s="28">
        <f>(DA9+DG9+DJ9+DM9+DP9+DS9+DV9+DY9+EB9+EE9+EH9+EK9+EN9+EQ9+ET9)/15</f>
        <v>32.660000000000004</v>
      </c>
      <c r="HE9" s="41"/>
      <c r="HF9" s="45"/>
      <c r="HG9" s="28">
        <f t="shared" si="61"/>
        <v>32.841625000000001</v>
      </c>
      <c r="HH9" s="28">
        <f t="shared" si="70"/>
        <v>32.743333333333332</v>
      </c>
      <c r="HI9" s="21"/>
    </row>
    <row r="10" spans="1:217" ht="15.5" x14ac:dyDescent="0.35">
      <c r="A10" s="17"/>
      <c r="B10" s="28">
        <v>4</v>
      </c>
      <c r="C10" s="17"/>
      <c r="D10" s="41"/>
      <c r="E10" s="28">
        <v>34.799999999999997</v>
      </c>
      <c r="F10" s="28">
        <v>34.700000000000003</v>
      </c>
      <c r="G10" s="28">
        <f t="shared" si="62"/>
        <v>34.75</v>
      </c>
      <c r="H10" s="28">
        <v>34.299999999999997</v>
      </c>
      <c r="I10" s="28">
        <v>34.5</v>
      </c>
      <c r="J10" s="28">
        <f t="shared" si="0"/>
        <v>34.4</v>
      </c>
      <c r="K10" s="28">
        <v>34.200000000000003</v>
      </c>
      <c r="L10" s="28">
        <v>34.1</v>
      </c>
      <c r="M10" s="28">
        <f t="shared" si="1"/>
        <v>34.150000000000006</v>
      </c>
      <c r="N10" s="28">
        <v>33.5</v>
      </c>
      <c r="O10" s="28">
        <v>33.6</v>
      </c>
      <c r="P10" s="28">
        <f t="shared" si="2"/>
        <v>33.549999999999997</v>
      </c>
      <c r="Q10" s="28">
        <v>33.9</v>
      </c>
      <c r="R10" s="28">
        <v>34.1</v>
      </c>
      <c r="S10" s="28">
        <f t="shared" si="3"/>
        <v>34</v>
      </c>
      <c r="T10" s="28">
        <v>31.7</v>
      </c>
      <c r="U10" s="28">
        <v>32</v>
      </c>
      <c r="V10" s="28">
        <f t="shared" si="4"/>
        <v>31.85</v>
      </c>
      <c r="W10" s="28">
        <v>30</v>
      </c>
      <c r="X10" s="28">
        <v>30</v>
      </c>
      <c r="Y10" s="28">
        <f t="shared" si="5"/>
        <v>30</v>
      </c>
      <c r="Z10" s="28">
        <v>32</v>
      </c>
      <c r="AA10" s="28">
        <v>32.1</v>
      </c>
      <c r="AB10" s="28">
        <f t="shared" si="6"/>
        <v>32.049999999999997</v>
      </c>
      <c r="AC10" s="28">
        <v>31.5</v>
      </c>
      <c r="AD10" s="28">
        <v>31.4</v>
      </c>
      <c r="AE10" s="28">
        <f t="shared" si="7"/>
        <v>31.45</v>
      </c>
      <c r="AF10" s="28">
        <v>28.2</v>
      </c>
      <c r="AG10" s="28">
        <v>28.4</v>
      </c>
      <c r="AH10" s="28">
        <f t="shared" si="8"/>
        <v>28.299999999999997</v>
      </c>
      <c r="AI10" s="28">
        <v>33.5</v>
      </c>
      <c r="AJ10" s="28">
        <v>33.700000000000003</v>
      </c>
      <c r="AK10" s="28">
        <f t="shared" si="9"/>
        <v>33.6</v>
      </c>
      <c r="AL10" s="28">
        <v>33.9</v>
      </c>
      <c r="AM10" s="28">
        <v>33.9</v>
      </c>
      <c r="AN10" s="28">
        <f t="shared" si="10"/>
        <v>33.9</v>
      </c>
      <c r="AO10" s="28">
        <v>33.700000000000003</v>
      </c>
      <c r="AP10" s="28">
        <v>33.9</v>
      </c>
      <c r="AQ10" s="28">
        <f t="shared" si="11"/>
        <v>33.799999999999997</v>
      </c>
      <c r="AR10" s="28">
        <v>32.6</v>
      </c>
      <c r="AS10" s="28">
        <v>32.9</v>
      </c>
      <c r="AT10" s="28">
        <f t="shared" si="12"/>
        <v>32.75</v>
      </c>
      <c r="AU10" s="28">
        <v>31.8</v>
      </c>
      <c r="AV10" s="28">
        <v>32</v>
      </c>
      <c r="AW10" s="28">
        <f t="shared" si="13"/>
        <v>31.9</v>
      </c>
      <c r="AX10" s="28">
        <v>32.5</v>
      </c>
      <c r="AY10" s="28">
        <v>32.799999999999997</v>
      </c>
      <c r="AZ10" s="28">
        <f t="shared" si="14"/>
        <v>32.65</v>
      </c>
      <c r="BA10" s="41"/>
      <c r="BB10" s="28">
        <v>34.6</v>
      </c>
      <c r="BC10" s="28">
        <v>34.4</v>
      </c>
      <c r="BD10" s="28">
        <f t="shared" si="63"/>
        <v>34.5</v>
      </c>
      <c r="BE10" s="28">
        <v>34.700000000000003</v>
      </c>
      <c r="BF10" s="28">
        <v>34.799999999999997</v>
      </c>
      <c r="BG10" s="28">
        <f t="shared" si="15"/>
        <v>34.75</v>
      </c>
      <c r="BH10" s="28">
        <v>34.299999999999997</v>
      </c>
      <c r="BI10" s="28">
        <v>34.200000000000003</v>
      </c>
      <c r="BJ10" s="28">
        <f t="shared" si="16"/>
        <v>34.25</v>
      </c>
      <c r="BK10" s="28">
        <v>33.6</v>
      </c>
      <c r="BL10" s="28">
        <v>33.5</v>
      </c>
      <c r="BM10" s="28">
        <f t="shared" si="17"/>
        <v>33.549999999999997</v>
      </c>
      <c r="BN10" s="28">
        <v>34</v>
      </c>
      <c r="BO10" s="28">
        <v>34.200000000000003</v>
      </c>
      <c r="BP10" s="28">
        <f t="shared" si="18"/>
        <v>34.1</v>
      </c>
      <c r="BQ10" s="28">
        <v>32.299999999999997</v>
      </c>
      <c r="BR10" s="28">
        <v>32.4</v>
      </c>
      <c r="BS10" s="28">
        <f t="shared" si="19"/>
        <v>32.349999999999994</v>
      </c>
      <c r="BT10" s="28">
        <v>31.1</v>
      </c>
      <c r="BU10" s="28">
        <v>30.9</v>
      </c>
      <c r="BV10" s="28">
        <f t="shared" si="20"/>
        <v>31</v>
      </c>
      <c r="BW10" s="28">
        <v>32.1</v>
      </c>
      <c r="BX10" s="28">
        <v>32.299999999999997</v>
      </c>
      <c r="BY10" s="28">
        <f t="shared" si="21"/>
        <v>32.200000000000003</v>
      </c>
      <c r="BZ10" s="28">
        <v>31.9</v>
      </c>
      <c r="CA10" s="28">
        <v>31.5</v>
      </c>
      <c r="CB10" s="28">
        <f t="shared" si="22"/>
        <v>31.7</v>
      </c>
      <c r="CC10" s="28">
        <v>29</v>
      </c>
      <c r="CD10" s="28">
        <v>29.3</v>
      </c>
      <c r="CE10" s="28">
        <f t="shared" si="23"/>
        <v>29.15</v>
      </c>
      <c r="CF10" s="28">
        <v>33.4</v>
      </c>
      <c r="CG10" s="28">
        <v>33.299999999999997</v>
      </c>
      <c r="CH10" s="28">
        <f t="shared" si="24"/>
        <v>33.349999999999994</v>
      </c>
      <c r="CI10" s="28">
        <v>33.4</v>
      </c>
      <c r="CJ10" s="28">
        <v>33.6</v>
      </c>
      <c r="CK10" s="28">
        <f t="shared" si="25"/>
        <v>33.5</v>
      </c>
      <c r="CL10" s="28">
        <v>33.6</v>
      </c>
      <c r="CM10" s="28">
        <v>33.799999999999997</v>
      </c>
      <c r="CN10" s="28">
        <f t="shared" si="26"/>
        <v>33.700000000000003</v>
      </c>
      <c r="CO10" s="28">
        <v>33.700000000000003</v>
      </c>
      <c r="CP10" s="28">
        <v>33.799999999999997</v>
      </c>
      <c r="CQ10" s="28">
        <f t="shared" si="27"/>
        <v>33.75</v>
      </c>
      <c r="CR10" s="28">
        <v>31</v>
      </c>
      <c r="CS10" s="28">
        <v>31.1</v>
      </c>
      <c r="CT10" s="28">
        <f t="shared" si="28"/>
        <v>31.05</v>
      </c>
      <c r="CU10" s="28">
        <v>32.5</v>
      </c>
      <c r="CV10" s="28">
        <v>32.6</v>
      </c>
      <c r="CW10" s="28">
        <f t="shared" si="29"/>
        <v>32.549999999999997</v>
      </c>
      <c r="CX10" s="41"/>
      <c r="CY10" s="28">
        <v>34.5</v>
      </c>
      <c r="CZ10" s="28">
        <v>34.5</v>
      </c>
      <c r="DA10" s="28">
        <f t="shared" si="64"/>
        <v>34.5</v>
      </c>
      <c r="DB10" s="28">
        <v>34.1</v>
      </c>
      <c r="DC10" s="28">
        <v>34.200000000000003</v>
      </c>
      <c r="DD10" s="28">
        <f t="shared" si="30"/>
        <v>34.150000000000006</v>
      </c>
      <c r="DE10" s="28">
        <v>34.1</v>
      </c>
      <c r="DF10" s="28">
        <v>34.4</v>
      </c>
      <c r="DG10" s="28">
        <f t="shared" si="31"/>
        <v>34.25</v>
      </c>
      <c r="DH10" s="28">
        <v>33.299999999999997</v>
      </c>
      <c r="DI10" s="28">
        <v>32.9</v>
      </c>
      <c r="DJ10" s="28">
        <f t="shared" si="32"/>
        <v>33.099999999999994</v>
      </c>
      <c r="DK10" s="28">
        <v>34</v>
      </c>
      <c r="DL10" s="28">
        <v>34.1</v>
      </c>
      <c r="DM10" s="28">
        <f t="shared" si="33"/>
        <v>34.049999999999997</v>
      </c>
      <c r="DN10" s="28">
        <v>32.1</v>
      </c>
      <c r="DO10" s="28">
        <v>32.1</v>
      </c>
      <c r="DP10" s="28">
        <f t="shared" si="34"/>
        <v>32.1</v>
      </c>
      <c r="DQ10" s="28">
        <v>31</v>
      </c>
      <c r="DR10" s="28">
        <v>31.1</v>
      </c>
      <c r="DS10" s="28">
        <f t="shared" si="35"/>
        <v>31.05</v>
      </c>
      <c r="DT10" s="28">
        <v>32.200000000000003</v>
      </c>
      <c r="DU10" s="28">
        <v>32.4</v>
      </c>
      <c r="DV10" s="28">
        <f t="shared" si="36"/>
        <v>32.299999999999997</v>
      </c>
      <c r="DW10" s="28">
        <v>31.7</v>
      </c>
      <c r="DX10" s="28">
        <v>31.8</v>
      </c>
      <c r="DY10" s="28">
        <f t="shared" si="37"/>
        <v>31.75</v>
      </c>
      <c r="DZ10" s="28">
        <v>28.8</v>
      </c>
      <c r="EA10" s="28">
        <v>28.8</v>
      </c>
      <c r="EB10" s="28">
        <f t="shared" si="38"/>
        <v>28.8</v>
      </c>
      <c r="EC10" s="28">
        <v>33.4</v>
      </c>
      <c r="ED10" s="28">
        <v>33.4</v>
      </c>
      <c r="EE10" s="28">
        <f t="shared" si="39"/>
        <v>33.4</v>
      </c>
      <c r="EF10" s="28">
        <v>33.6</v>
      </c>
      <c r="EG10" s="28">
        <v>33.799999999999997</v>
      </c>
      <c r="EH10" s="28">
        <f t="shared" si="40"/>
        <v>33.700000000000003</v>
      </c>
      <c r="EI10" s="28">
        <v>33.700000000000003</v>
      </c>
      <c r="EJ10" s="28">
        <v>33.9</v>
      </c>
      <c r="EK10" s="28">
        <f t="shared" si="41"/>
        <v>33.799999999999997</v>
      </c>
      <c r="EL10" s="28">
        <v>33.5</v>
      </c>
      <c r="EM10" s="28">
        <v>33.9</v>
      </c>
      <c r="EN10" s="28">
        <f t="shared" si="42"/>
        <v>33.700000000000003</v>
      </c>
      <c r="EO10" s="28">
        <v>31.1</v>
      </c>
      <c r="EP10" s="28">
        <v>31.4</v>
      </c>
      <c r="EQ10" s="28">
        <f t="shared" si="43"/>
        <v>31.25</v>
      </c>
      <c r="ER10" s="28">
        <v>32.799999999999997</v>
      </c>
      <c r="ES10" s="28">
        <v>32.799999999999997</v>
      </c>
      <c r="ET10" s="28">
        <f t="shared" si="44"/>
        <v>32.799999999999997</v>
      </c>
      <c r="EU10" s="41"/>
      <c r="EV10" s="28">
        <v>34.5</v>
      </c>
      <c r="EW10" s="28">
        <v>34.700000000000003</v>
      </c>
      <c r="EX10" s="28">
        <f t="shared" si="65"/>
        <v>34.6</v>
      </c>
      <c r="EY10" s="28">
        <v>34.200000000000003</v>
      </c>
      <c r="EZ10" s="28">
        <v>34.299999999999997</v>
      </c>
      <c r="FA10" s="28">
        <f t="shared" si="45"/>
        <v>34.25</v>
      </c>
      <c r="FB10" s="28">
        <v>34</v>
      </c>
      <c r="FC10" s="28">
        <v>34.200000000000003</v>
      </c>
      <c r="FD10" s="28">
        <f t="shared" si="46"/>
        <v>34.1</v>
      </c>
      <c r="FE10" s="28">
        <v>32.9</v>
      </c>
      <c r="FF10" s="28">
        <v>33</v>
      </c>
      <c r="FG10" s="28">
        <f t="shared" si="47"/>
        <v>32.950000000000003</v>
      </c>
      <c r="FH10" s="28">
        <v>34</v>
      </c>
      <c r="FI10" s="28">
        <v>34.1</v>
      </c>
      <c r="FJ10" s="28">
        <f t="shared" si="48"/>
        <v>34.049999999999997</v>
      </c>
      <c r="FK10" s="28">
        <v>31.6</v>
      </c>
      <c r="FL10" s="28">
        <v>31.8</v>
      </c>
      <c r="FM10" s="28">
        <f t="shared" si="49"/>
        <v>31.700000000000003</v>
      </c>
      <c r="FN10" s="28">
        <v>30.8</v>
      </c>
      <c r="FO10" s="28">
        <v>30.9</v>
      </c>
      <c r="FP10" s="28">
        <f t="shared" si="50"/>
        <v>30.85</v>
      </c>
      <c r="FQ10" s="28">
        <v>32.299999999999997</v>
      </c>
      <c r="FR10" s="28">
        <v>32.299999999999997</v>
      </c>
      <c r="FS10" s="28">
        <f t="shared" si="51"/>
        <v>32.299999999999997</v>
      </c>
      <c r="FT10" s="28">
        <v>31.8</v>
      </c>
      <c r="FU10" s="28">
        <v>31.8</v>
      </c>
      <c r="FV10" s="28">
        <f t="shared" si="52"/>
        <v>31.8</v>
      </c>
      <c r="FW10" s="28">
        <v>28.9</v>
      </c>
      <c r="FX10" s="28">
        <v>29</v>
      </c>
      <c r="FY10" s="28">
        <f t="shared" si="53"/>
        <v>28.95</v>
      </c>
      <c r="FZ10" s="28">
        <v>33.6</v>
      </c>
      <c r="GA10" s="28">
        <v>33.299999999999997</v>
      </c>
      <c r="GB10" s="28">
        <f t="shared" si="54"/>
        <v>33.450000000000003</v>
      </c>
      <c r="GC10" s="28">
        <v>33.4</v>
      </c>
      <c r="GD10" s="28">
        <v>33.799999999999997</v>
      </c>
      <c r="GE10" s="28">
        <f t="shared" si="55"/>
        <v>33.599999999999994</v>
      </c>
      <c r="GF10" s="28">
        <v>33.5</v>
      </c>
      <c r="GG10" s="28">
        <v>33.9</v>
      </c>
      <c r="GH10" s="28">
        <f t="shared" si="56"/>
        <v>33.700000000000003</v>
      </c>
      <c r="GI10" s="28">
        <v>32.799999999999997</v>
      </c>
      <c r="GJ10" s="28">
        <v>33.1</v>
      </c>
      <c r="GK10" s="28">
        <f t="shared" si="57"/>
        <v>32.950000000000003</v>
      </c>
      <c r="GL10" s="28">
        <v>31.1</v>
      </c>
      <c r="GM10" s="28">
        <v>31.3</v>
      </c>
      <c r="GN10" s="28">
        <f t="shared" si="58"/>
        <v>31.200000000000003</v>
      </c>
      <c r="GO10" s="28">
        <v>32.700000000000003</v>
      </c>
      <c r="GP10" s="28">
        <v>32.799999999999997</v>
      </c>
      <c r="GQ10" s="28">
        <f t="shared" si="59"/>
        <v>32.75</v>
      </c>
      <c r="GR10" s="41"/>
      <c r="GS10" s="41"/>
      <c r="GT10" s="45"/>
      <c r="GU10" s="28">
        <f t="shared" si="66"/>
        <v>32.533124999999998</v>
      </c>
      <c r="GV10" s="28">
        <f t="shared" si="67"/>
        <v>32.58</v>
      </c>
      <c r="GW10" s="41"/>
      <c r="GX10" s="45"/>
      <c r="GY10" s="28">
        <f t="shared" si="68"/>
        <v>32.734124999999999</v>
      </c>
      <c r="GZ10" s="28">
        <f t="shared" si="71"/>
        <v>32.713333333333331</v>
      </c>
      <c r="HA10" s="41"/>
      <c r="HB10" s="45"/>
      <c r="HC10" s="28">
        <f t="shared" si="60"/>
        <v>32.725000000000001</v>
      </c>
      <c r="HD10" s="28">
        <f t="shared" si="69"/>
        <v>32.703333333333333</v>
      </c>
      <c r="HE10" s="41"/>
      <c r="HF10" s="45"/>
      <c r="HG10" s="28">
        <f t="shared" si="61"/>
        <v>32.574624999999997</v>
      </c>
      <c r="HH10" s="28">
        <f t="shared" si="70"/>
        <v>32.596666666666657</v>
      </c>
      <c r="HI10" s="21"/>
    </row>
    <row r="11" spans="1:217" ht="15.5" x14ac:dyDescent="0.35">
      <c r="A11" s="17"/>
      <c r="B11" s="28">
        <v>5</v>
      </c>
      <c r="C11" s="17"/>
      <c r="D11" s="41"/>
      <c r="E11" s="28">
        <v>33.9</v>
      </c>
      <c r="F11" s="28">
        <v>33.9</v>
      </c>
      <c r="G11" s="28">
        <f t="shared" si="62"/>
        <v>33.9</v>
      </c>
      <c r="H11" s="28">
        <v>32</v>
      </c>
      <c r="I11" s="28">
        <v>32.200000000000003</v>
      </c>
      <c r="J11" s="28">
        <f t="shared" si="0"/>
        <v>32.1</v>
      </c>
      <c r="K11" s="28">
        <v>32.299999999999997</v>
      </c>
      <c r="L11" s="28">
        <v>32.299999999999997</v>
      </c>
      <c r="M11" s="28">
        <f t="shared" si="1"/>
        <v>32.299999999999997</v>
      </c>
      <c r="N11" s="28">
        <v>32.4</v>
      </c>
      <c r="O11" s="28">
        <v>32.4</v>
      </c>
      <c r="P11" s="28">
        <f t="shared" si="2"/>
        <v>32.4</v>
      </c>
      <c r="Q11" s="28">
        <v>32.9</v>
      </c>
      <c r="R11" s="28">
        <v>32.9</v>
      </c>
      <c r="S11" s="28">
        <f t="shared" si="3"/>
        <v>32.9</v>
      </c>
      <c r="T11" s="28">
        <v>32.1</v>
      </c>
      <c r="U11" s="28">
        <v>32.200000000000003</v>
      </c>
      <c r="V11" s="28">
        <f t="shared" si="4"/>
        <v>32.150000000000006</v>
      </c>
      <c r="W11" s="28">
        <v>31.4</v>
      </c>
      <c r="X11" s="28">
        <v>31.4</v>
      </c>
      <c r="Y11" s="28">
        <f t="shared" si="5"/>
        <v>31.4</v>
      </c>
      <c r="Z11" s="28">
        <v>31.7</v>
      </c>
      <c r="AA11" s="28">
        <v>31.8</v>
      </c>
      <c r="AB11" s="28">
        <f t="shared" si="6"/>
        <v>31.75</v>
      </c>
      <c r="AC11" s="28">
        <v>30.7</v>
      </c>
      <c r="AD11" s="28">
        <v>30.7</v>
      </c>
      <c r="AE11" s="28">
        <f t="shared" si="7"/>
        <v>30.7</v>
      </c>
      <c r="AF11" s="28">
        <v>29.7</v>
      </c>
      <c r="AG11" s="28">
        <v>29.7</v>
      </c>
      <c r="AH11" s="28">
        <f t="shared" si="8"/>
        <v>29.7</v>
      </c>
      <c r="AI11" s="28">
        <v>32.9</v>
      </c>
      <c r="AJ11" s="28">
        <v>32.9</v>
      </c>
      <c r="AK11" s="28">
        <f t="shared" si="9"/>
        <v>32.9</v>
      </c>
      <c r="AL11" s="28">
        <v>33</v>
      </c>
      <c r="AM11" s="28">
        <v>33</v>
      </c>
      <c r="AN11" s="28">
        <f t="shared" si="10"/>
        <v>33</v>
      </c>
      <c r="AO11" s="28">
        <v>32</v>
      </c>
      <c r="AP11" s="28">
        <v>32</v>
      </c>
      <c r="AQ11" s="28">
        <f t="shared" si="11"/>
        <v>32</v>
      </c>
      <c r="AR11" s="28">
        <v>31.7</v>
      </c>
      <c r="AS11" s="28">
        <v>31.7</v>
      </c>
      <c r="AT11" s="28">
        <f t="shared" si="12"/>
        <v>31.7</v>
      </c>
      <c r="AU11" s="28">
        <v>31</v>
      </c>
      <c r="AV11" s="28">
        <v>31</v>
      </c>
      <c r="AW11" s="28">
        <f t="shared" si="13"/>
        <v>31</v>
      </c>
      <c r="AX11" s="28">
        <v>31.5</v>
      </c>
      <c r="AY11" s="28">
        <v>31.5</v>
      </c>
      <c r="AZ11" s="28">
        <f t="shared" si="14"/>
        <v>31.5</v>
      </c>
      <c r="BA11" s="41"/>
      <c r="BB11" s="28">
        <v>33.6</v>
      </c>
      <c r="BC11" s="28">
        <v>33.799999999999997</v>
      </c>
      <c r="BD11" s="28">
        <f t="shared" si="63"/>
        <v>33.700000000000003</v>
      </c>
      <c r="BE11" s="28">
        <v>34.200000000000003</v>
      </c>
      <c r="BF11" s="28">
        <v>34.200000000000003</v>
      </c>
      <c r="BG11" s="28">
        <f t="shared" si="15"/>
        <v>34.200000000000003</v>
      </c>
      <c r="BH11" s="28">
        <v>32.4</v>
      </c>
      <c r="BI11" s="28">
        <v>32.4</v>
      </c>
      <c r="BJ11" s="28">
        <f t="shared" si="16"/>
        <v>32.4</v>
      </c>
      <c r="BK11" s="28">
        <v>32.299999999999997</v>
      </c>
      <c r="BL11" s="28">
        <v>32.299999999999997</v>
      </c>
      <c r="BM11" s="28">
        <f t="shared" si="17"/>
        <v>32.299999999999997</v>
      </c>
      <c r="BN11" s="28">
        <v>33</v>
      </c>
      <c r="BO11" s="28">
        <v>33</v>
      </c>
      <c r="BP11" s="28">
        <f t="shared" si="18"/>
        <v>33</v>
      </c>
      <c r="BQ11" s="28">
        <v>32.299999999999997</v>
      </c>
      <c r="BR11" s="28">
        <v>32</v>
      </c>
      <c r="BS11" s="28">
        <f t="shared" si="19"/>
        <v>32.15</v>
      </c>
      <c r="BT11" s="28">
        <v>32.1</v>
      </c>
      <c r="BU11" s="28">
        <v>32.1</v>
      </c>
      <c r="BV11" s="28">
        <f t="shared" si="20"/>
        <v>32.1</v>
      </c>
      <c r="BW11" s="28">
        <v>33.200000000000003</v>
      </c>
      <c r="BX11" s="28">
        <v>33.200000000000003</v>
      </c>
      <c r="BY11" s="28">
        <f t="shared" si="21"/>
        <v>33.200000000000003</v>
      </c>
      <c r="BZ11" s="28">
        <v>31.4</v>
      </c>
      <c r="CA11" s="28">
        <v>31.5</v>
      </c>
      <c r="CB11" s="28">
        <f t="shared" si="22"/>
        <v>31.45</v>
      </c>
      <c r="CC11" s="28">
        <v>31.2</v>
      </c>
      <c r="CD11" s="28">
        <v>31.2</v>
      </c>
      <c r="CE11" s="28">
        <f t="shared" si="23"/>
        <v>31.2</v>
      </c>
      <c r="CF11" s="28">
        <v>33.5</v>
      </c>
      <c r="CG11" s="28">
        <v>33.5</v>
      </c>
      <c r="CH11" s="28">
        <f t="shared" si="24"/>
        <v>33.5</v>
      </c>
      <c r="CI11" s="28">
        <v>33.5</v>
      </c>
      <c r="CJ11" s="28">
        <v>33.5</v>
      </c>
      <c r="CK11" s="28">
        <f t="shared" si="25"/>
        <v>33.5</v>
      </c>
      <c r="CL11" s="28">
        <v>33.200000000000003</v>
      </c>
      <c r="CM11" s="28">
        <v>33.200000000000003</v>
      </c>
      <c r="CN11" s="28">
        <f t="shared" si="26"/>
        <v>33.200000000000003</v>
      </c>
      <c r="CO11" s="28">
        <v>32.1</v>
      </c>
      <c r="CP11" s="28">
        <v>32.1</v>
      </c>
      <c r="CQ11" s="28">
        <f t="shared" si="27"/>
        <v>32.1</v>
      </c>
      <c r="CR11" s="28">
        <v>31.4</v>
      </c>
      <c r="CS11" s="28">
        <v>31.4</v>
      </c>
      <c r="CT11" s="28">
        <f t="shared" si="28"/>
        <v>31.4</v>
      </c>
      <c r="CU11" s="28">
        <v>32</v>
      </c>
      <c r="CV11" s="28">
        <v>32</v>
      </c>
      <c r="CW11" s="28">
        <f t="shared" si="29"/>
        <v>32</v>
      </c>
      <c r="CX11" s="41"/>
      <c r="CY11" s="28">
        <v>34.1</v>
      </c>
      <c r="CZ11" s="28">
        <v>34.1</v>
      </c>
      <c r="DA11" s="28">
        <f t="shared" si="64"/>
        <v>34.1</v>
      </c>
      <c r="DB11" s="28">
        <v>34.200000000000003</v>
      </c>
      <c r="DC11" s="28">
        <v>34.200000000000003</v>
      </c>
      <c r="DD11" s="28">
        <f t="shared" si="30"/>
        <v>34.200000000000003</v>
      </c>
      <c r="DE11" s="28">
        <v>32.6</v>
      </c>
      <c r="DF11" s="28">
        <v>32.6</v>
      </c>
      <c r="DG11" s="28">
        <f t="shared" si="31"/>
        <v>32.6</v>
      </c>
      <c r="DH11" s="28">
        <v>32.299999999999997</v>
      </c>
      <c r="DI11" s="28">
        <v>32.1</v>
      </c>
      <c r="DJ11" s="28">
        <f t="shared" si="32"/>
        <v>32.200000000000003</v>
      </c>
      <c r="DK11" s="28">
        <v>32.299999999999997</v>
      </c>
      <c r="DL11" s="28">
        <v>32.1</v>
      </c>
      <c r="DM11" s="28">
        <f t="shared" si="33"/>
        <v>32.200000000000003</v>
      </c>
      <c r="DN11" s="28">
        <v>32.299999999999997</v>
      </c>
      <c r="DO11" s="28">
        <v>32.299999999999997</v>
      </c>
      <c r="DP11" s="28">
        <f t="shared" si="34"/>
        <v>32.299999999999997</v>
      </c>
      <c r="DQ11" s="28">
        <v>32.1</v>
      </c>
      <c r="DR11" s="28">
        <v>32.1</v>
      </c>
      <c r="DS11" s="28">
        <f t="shared" si="35"/>
        <v>32.1</v>
      </c>
      <c r="DT11" s="28">
        <v>31.8</v>
      </c>
      <c r="DU11" s="28">
        <v>31.8</v>
      </c>
      <c r="DV11" s="28">
        <f t="shared" si="36"/>
        <v>31.8</v>
      </c>
      <c r="DW11" s="28">
        <v>31</v>
      </c>
      <c r="DX11" s="28">
        <v>31</v>
      </c>
      <c r="DY11" s="28">
        <f t="shared" si="37"/>
        <v>31</v>
      </c>
      <c r="DZ11" s="28">
        <v>30.4</v>
      </c>
      <c r="EA11" s="28">
        <v>30.4</v>
      </c>
      <c r="EB11" s="28">
        <f t="shared" si="38"/>
        <v>30.4</v>
      </c>
      <c r="EC11" s="28">
        <v>32.9</v>
      </c>
      <c r="ED11" s="28">
        <v>32.9</v>
      </c>
      <c r="EE11" s="28">
        <f t="shared" si="39"/>
        <v>32.9</v>
      </c>
      <c r="EF11" s="28">
        <v>33</v>
      </c>
      <c r="EG11" s="28">
        <v>33.1</v>
      </c>
      <c r="EH11" s="28">
        <f t="shared" si="40"/>
        <v>33.049999999999997</v>
      </c>
      <c r="EI11" s="28">
        <v>32.700000000000003</v>
      </c>
      <c r="EJ11" s="28">
        <v>32.799999999999997</v>
      </c>
      <c r="EK11" s="28">
        <f t="shared" si="41"/>
        <v>32.75</v>
      </c>
      <c r="EL11" s="28">
        <v>31.7</v>
      </c>
      <c r="EM11" s="28">
        <v>31.7</v>
      </c>
      <c r="EN11" s="28">
        <f t="shared" si="42"/>
        <v>31.7</v>
      </c>
      <c r="EO11" s="28">
        <v>30.8</v>
      </c>
      <c r="EP11" s="28">
        <v>31</v>
      </c>
      <c r="EQ11" s="28">
        <f t="shared" si="43"/>
        <v>30.9</v>
      </c>
      <c r="ER11" s="28">
        <v>31.8</v>
      </c>
      <c r="ES11" s="28">
        <v>31.8</v>
      </c>
      <c r="ET11" s="28">
        <f t="shared" si="44"/>
        <v>31.8</v>
      </c>
      <c r="EU11" s="41"/>
      <c r="EV11" s="28">
        <v>33.799999999999997</v>
      </c>
      <c r="EW11" s="28">
        <v>33.9</v>
      </c>
      <c r="EX11" s="28">
        <f t="shared" si="65"/>
        <v>33.849999999999994</v>
      </c>
      <c r="EY11" s="28">
        <v>33.5</v>
      </c>
      <c r="EZ11" s="28">
        <v>33.299999999999997</v>
      </c>
      <c r="FA11" s="28">
        <f t="shared" si="45"/>
        <v>33.4</v>
      </c>
      <c r="FB11" s="28">
        <v>34.1</v>
      </c>
      <c r="FC11" s="28">
        <v>33.9</v>
      </c>
      <c r="FD11" s="28">
        <f t="shared" si="46"/>
        <v>34</v>
      </c>
      <c r="FE11" s="28">
        <v>33.6</v>
      </c>
      <c r="FF11" s="28">
        <v>33.299999999999997</v>
      </c>
      <c r="FG11" s="28">
        <f t="shared" si="47"/>
        <v>33.450000000000003</v>
      </c>
      <c r="FH11" s="28">
        <v>34.5</v>
      </c>
      <c r="FI11" s="28">
        <v>34.4</v>
      </c>
      <c r="FJ11" s="28">
        <f t="shared" si="48"/>
        <v>34.450000000000003</v>
      </c>
      <c r="FK11" s="28">
        <v>31.7</v>
      </c>
      <c r="FL11" s="28">
        <v>31.7</v>
      </c>
      <c r="FM11" s="28">
        <f t="shared" si="49"/>
        <v>31.7</v>
      </c>
      <c r="FN11" s="28">
        <v>31</v>
      </c>
      <c r="FO11" s="28">
        <v>31.1</v>
      </c>
      <c r="FP11" s="28">
        <f t="shared" si="50"/>
        <v>31.05</v>
      </c>
      <c r="FQ11" s="28">
        <v>33</v>
      </c>
      <c r="FR11" s="28">
        <v>33</v>
      </c>
      <c r="FS11" s="28">
        <f t="shared" si="51"/>
        <v>33</v>
      </c>
      <c r="FT11" s="28">
        <v>31.7</v>
      </c>
      <c r="FU11" s="28">
        <v>31.5</v>
      </c>
      <c r="FV11" s="28">
        <f t="shared" si="52"/>
        <v>31.6</v>
      </c>
      <c r="FW11" s="28">
        <v>29.4</v>
      </c>
      <c r="FX11" s="28">
        <v>29.1</v>
      </c>
      <c r="FY11" s="28">
        <f t="shared" si="53"/>
        <v>29.25</v>
      </c>
      <c r="FZ11" s="28">
        <v>33.299999999999997</v>
      </c>
      <c r="GA11" s="28">
        <v>33.5</v>
      </c>
      <c r="GB11" s="28">
        <f t="shared" si="54"/>
        <v>33.4</v>
      </c>
      <c r="GC11" s="28">
        <v>33.9</v>
      </c>
      <c r="GD11" s="28">
        <v>34.1</v>
      </c>
      <c r="GE11" s="28">
        <f t="shared" si="55"/>
        <v>34</v>
      </c>
      <c r="GF11" s="28">
        <v>34.200000000000003</v>
      </c>
      <c r="GG11" s="28">
        <v>34.200000000000003</v>
      </c>
      <c r="GH11" s="28">
        <f t="shared" si="56"/>
        <v>34.200000000000003</v>
      </c>
      <c r="GI11" s="28">
        <v>33.5</v>
      </c>
      <c r="GJ11" s="28">
        <v>33.299999999999997</v>
      </c>
      <c r="GK11" s="28">
        <f t="shared" si="57"/>
        <v>33.4</v>
      </c>
      <c r="GL11" s="28">
        <v>31.5</v>
      </c>
      <c r="GM11" s="28">
        <v>31.5</v>
      </c>
      <c r="GN11" s="28">
        <f t="shared" si="58"/>
        <v>31.5</v>
      </c>
      <c r="GO11" s="28">
        <v>32.700000000000003</v>
      </c>
      <c r="GP11" s="28">
        <v>32.700000000000003</v>
      </c>
      <c r="GQ11" s="28">
        <f t="shared" si="59"/>
        <v>32.700000000000003</v>
      </c>
      <c r="GR11" s="41"/>
      <c r="GS11" s="41"/>
      <c r="GT11" s="45"/>
      <c r="GU11" s="28">
        <f t="shared" si="66"/>
        <v>31.953749999999999</v>
      </c>
      <c r="GV11" s="28">
        <f t="shared" si="67"/>
        <v>31.95333333333333</v>
      </c>
      <c r="GW11" s="41"/>
      <c r="GX11" s="45"/>
      <c r="GY11" s="28">
        <f t="shared" si="68"/>
        <v>32.496499999999997</v>
      </c>
      <c r="GZ11" s="28">
        <f t="shared" si="71"/>
        <v>32.479999999999997</v>
      </c>
      <c r="HA11" s="41"/>
      <c r="HB11" s="45"/>
      <c r="HC11" s="28">
        <f t="shared" si="60"/>
        <v>32.125500000000002</v>
      </c>
      <c r="HD11" s="28">
        <f t="shared" si="69"/>
        <v>32.119999999999997</v>
      </c>
      <c r="HE11" s="41"/>
      <c r="HF11" s="45"/>
      <c r="HG11" s="28">
        <f t="shared" si="61"/>
        <v>32.773875000000004</v>
      </c>
      <c r="HH11" s="28">
        <f t="shared" si="70"/>
        <v>32.769999999999996</v>
      </c>
      <c r="HI11" s="21"/>
    </row>
    <row r="12" spans="1:217" ht="15.5" x14ac:dyDescent="0.35">
      <c r="A12" s="17"/>
      <c r="B12" s="28">
        <v>7</v>
      </c>
      <c r="C12" s="17"/>
      <c r="D12" s="41"/>
      <c r="E12" s="28">
        <v>34.299999999999997</v>
      </c>
      <c r="F12" s="28">
        <v>34.4</v>
      </c>
      <c r="G12" s="28">
        <f>AVERAGE(E12:F12)</f>
        <v>34.349999999999994</v>
      </c>
      <c r="H12" s="28">
        <v>33.700000000000003</v>
      </c>
      <c r="I12" s="28">
        <v>33.6</v>
      </c>
      <c r="J12" s="28">
        <f>AVERAGE(H12:I12)</f>
        <v>33.650000000000006</v>
      </c>
      <c r="K12" s="28">
        <v>32.4</v>
      </c>
      <c r="L12" s="28">
        <v>32.4</v>
      </c>
      <c r="M12" s="28">
        <f>AVERAGE(K12:L12)</f>
        <v>32.4</v>
      </c>
      <c r="N12" s="28">
        <v>31.8</v>
      </c>
      <c r="O12" s="28">
        <v>31.8</v>
      </c>
      <c r="P12" s="28">
        <f>AVERAGE(N12:O12)</f>
        <v>31.8</v>
      </c>
      <c r="Q12" s="28">
        <v>32.6</v>
      </c>
      <c r="R12" s="28">
        <v>32.9</v>
      </c>
      <c r="S12" s="28">
        <f>AVERAGE(Q12:R12)</f>
        <v>32.75</v>
      </c>
      <c r="T12" s="28">
        <v>31.4</v>
      </c>
      <c r="U12" s="28">
        <v>31.4</v>
      </c>
      <c r="V12" s="28">
        <f>AVERAGE(T12:U12)</f>
        <v>31.4</v>
      </c>
      <c r="W12" s="28">
        <v>30.3</v>
      </c>
      <c r="X12" s="28">
        <v>30.1</v>
      </c>
      <c r="Y12" s="28">
        <f>AVERAGE(W12:X12)</f>
        <v>30.200000000000003</v>
      </c>
      <c r="Z12" s="28">
        <v>31.8</v>
      </c>
      <c r="AA12" s="28">
        <v>31.7</v>
      </c>
      <c r="AB12" s="28">
        <f>AVERAGE(Z12:AA12)</f>
        <v>31.75</v>
      </c>
      <c r="AC12" s="28">
        <v>31.4</v>
      </c>
      <c r="AD12" s="28">
        <v>32.1</v>
      </c>
      <c r="AE12" s="28">
        <f>AVERAGE(AC12:AD12)</f>
        <v>31.75</v>
      </c>
      <c r="AF12" s="28">
        <v>30.8</v>
      </c>
      <c r="AG12" s="28">
        <v>30.3</v>
      </c>
      <c r="AH12" s="28">
        <f>AVERAGE(AF12:AG12)</f>
        <v>30.55</v>
      </c>
      <c r="AI12" s="28">
        <v>31.5</v>
      </c>
      <c r="AJ12" s="28">
        <v>32</v>
      </c>
      <c r="AK12" s="28">
        <f>AVERAGE(AI12:AJ12)</f>
        <v>31.75</v>
      </c>
      <c r="AL12" s="28">
        <v>33.6</v>
      </c>
      <c r="AM12" s="28">
        <v>33.5</v>
      </c>
      <c r="AN12" s="28">
        <f>AVERAGE(AL12:AM12)</f>
        <v>33.549999999999997</v>
      </c>
      <c r="AO12" s="28">
        <v>33.6</v>
      </c>
      <c r="AP12" s="28">
        <v>33.799999999999997</v>
      </c>
      <c r="AQ12" s="28">
        <f>AVERAGE(AO12:AP12)</f>
        <v>33.700000000000003</v>
      </c>
      <c r="AR12" s="28">
        <v>33.1</v>
      </c>
      <c r="AS12" s="28">
        <v>33</v>
      </c>
      <c r="AT12" s="28">
        <f>AVERAGE(AR12:AS12)</f>
        <v>33.049999999999997</v>
      </c>
      <c r="AU12" s="28">
        <v>32.1</v>
      </c>
      <c r="AV12" s="28">
        <v>32</v>
      </c>
      <c r="AW12" s="28">
        <f>AVERAGE(AU12:AV12)</f>
        <v>32.049999999999997</v>
      </c>
      <c r="AX12" s="28">
        <v>32.4</v>
      </c>
      <c r="AY12" s="28">
        <v>32.6</v>
      </c>
      <c r="AZ12" s="28">
        <f>AVERAGE(AX12:AY12)</f>
        <v>32.5</v>
      </c>
      <c r="BA12" s="41"/>
      <c r="BB12" s="28">
        <v>34.299999999999997</v>
      </c>
      <c r="BC12" s="28">
        <v>34.5</v>
      </c>
      <c r="BD12" s="28">
        <f>AVERAGE(BB12:BC12)</f>
        <v>34.4</v>
      </c>
      <c r="BE12" s="28">
        <v>33.700000000000003</v>
      </c>
      <c r="BF12" s="28">
        <v>33.700000000000003</v>
      </c>
      <c r="BG12" s="28">
        <f>AVERAGE(BE12:BF12)</f>
        <v>33.700000000000003</v>
      </c>
      <c r="BH12" s="28">
        <v>32.9</v>
      </c>
      <c r="BI12" s="28">
        <v>32.700000000000003</v>
      </c>
      <c r="BJ12" s="28">
        <f>AVERAGE(BH12:BI12)</f>
        <v>32.799999999999997</v>
      </c>
      <c r="BK12" s="28">
        <v>32.200000000000003</v>
      </c>
      <c r="BL12" s="28">
        <v>32.9</v>
      </c>
      <c r="BM12" s="28">
        <f>AVERAGE(BK12:BL12)</f>
        <v>32.549999999999997</v>
      </c>
      <c r="BN12" s="28">
        <v>32.9</v>
      </c>
      <c r="BO12" s="28">
        <v>33.200000000000003</v>
      </c>
      <c r="BP12" s="28">
        <f>AVERAGE(BN12:BO12)</f>
        <v>33.049999999999997</v>
      </c>
      <c r="BQ12" s="28">
        <v>31.5</v>
      </c>
      <c r="BR12" s="28">
        <v>32</v>
      </c>
      <c r="BS12" s="28">
        <f>AVERAGE(BQ12:BR12)</f>
        <v>31.75</v>
      </c>
      <c r="BT12" s="28">
        <v>31</v>
      </c>
      <c r="BU12" s="28">
        <v>31</v>
      </c>
      <c r="BV12" s="28">
        <f>AVERAGE(BT12:BU12)</f>
        <v>31</v>
      </c>
      <c r="BW12" s="28">
        <v>32.1</v>
      </c>
      <c r="BX12" s="28">
        <v>32.299999999999997</v>
      </c>
      <c r="BY12" s="28">
        <f>AVERAGE(BW12:BX12)</f>
        <v>32.200000000000003</v>
      </c>
      <c r="BZ12" s="28">
        <v>31.1</v>
      </c>
      <c r="CA12" s="28">
        <v>31.5</v>
      </c>
      <c r="CB12" s="28">
        <f>AVERAGE(BZ12:CA12)</f>
        <v>31.3</v>
      </c>
      <c r="CC12" s="28">
        <v>29.7</v>
      </c>
      <c r="CD12" s="28">
        <v>29.7</v>
      </c>
      <c r="CE12" s="28">
        <f>AVERAGE(CC12:CD12)</f>
        <v>29.7</v>
      </c>
      <c r="CF12" s="28">
        <v>33</v>
      </c>
      <c r="CG12" s="28">
        <v>32.299999999999997</v>
      </c>
      <c r="CH12" s="28">
        <f>AVERAGE(CF12:CG12)</f>
        <v>32.65</v>
      </c>
      <c r="CI12" s="28">
        <v>34.200000000000003</v>
      </c>
      <c r="CJ12" s="28">
        <v>33.700000000000003</v>
      </c>
      <c r="CK12" s="28">
        <f>AVERAGE(CI12:CJ12)</f>
        <v>33.950000000000003</v>
      </c>
      <c r="CL12" s="28">
        <v>33.700000000000003</v>
      </c>
      <c r="CM12" s="28">
        <v>33.700000000000003</v>
      </c>
      <c r="CN12" s="28">
        <f>AVERAGE(CL12:CM12)</f>
        <v>33.700000000000003</v>
      </c>
      <c r="CO12" s="28">
        <v>33</v>
      </c>
      <c r="CP12" s="28">
        <v>32.9</v>
      </c>
      <c r="CQ12" s="28">
        <f>AVERAGE(CO12:CP12)</f>
        <v>32.950000000000003</v>
      </c>
      <c r="CR12" s="28">
        <v>32.6</v>
      </c>
      <c r="CS12" s="28">
        <v>32.4</v>
      </c>
      <c r="CT12" s="28">
        <f>AVERAGE(CR12:CS12)</f>
        <v>32.5</v>
      </c>
      <c r="CU12" s="28">
        <v>32.4</v>
      </c>
      <c r="CV12" s="28">
        <v>32.1</v>
      </c>
      <c r="CW12" s="28">
        <f>AVERAGE(CU12:CV12)</f>
        <v>32.25</v>
      </c>
      <c r="CX12" s="41"/>
      <c r="CY12" s="28">
        <v>34.799999999999997</v>
      </c>
      <c r="CZ12" s="28">
        <v>33.9</v>
      </c>
      <c r="DA12" s="28">
        <f>AVERAGE(CY12:CZ12)</f>
        <v>34.349999999999994</v>
      </c>
      <c r="DB12" s="28">
        <v>34</v>
      </c>
      <c r="DC12" s="28">
        <v>33.299999999999997</v>
      </c>
      <c r="DD12" s="28">
        <f>AVERAGE(DB12:DC12)</f>
        <v>33.65</v>
      </c>
      <c r="DE12" s="28">
        <v>33.200000000000003</v>
      </c>
      <c r="DF12" s="28">
        <v>32.299999999999997</v>
      </c>
      <c r="DG12" s="28">
        <f>AVERAGE(DE12:DF12)</f>
        <v>32.75</v>
      </c>
      <c r="DH12" s="28">
        <v>32.4</v>
      </c>
      <c r="DI12" s="28">
        <v>32</v>
      </c>
      <c r="DJ12" s="28">
        <f>AVERAGE(DH12:DI12)</f>
        <v>32.200000000000003</v>
      </c>
      <c r="DK12" s="28">
        <v>33.200000000000003</v>
      </c>
      <c r="DL12" s="28">
        <v>33</v>
      </c>
      <c r="DM12" s="28">
        <f>AVERAGE(DK12:DL12)</f>
        <v>33.1</v>
      </c>
      <c r="DN12" s="28">
        <v>32</v>
      </c>
      <c r="DO12" s="28">
        <v>31.7</v>
      </c>
      <c r="DP12" s="28">
        <f>AVERAGE(DN12:DO12)</f>
        <v>31.85</v>
      </c>
      <c r="DQ12" s="28">
        <v>31.2</v>
      </c>
      <c r="DR12" s="28">
        <v>31.1</v>
      </c>
      <c r="DS12" s="28">
        <f>AVERAGE(DQ12:DR12)</f>
        <v>31.15</v>
      </c>
      <c r="DT12" s="28">
        <v>32.4</v>
      </c>
      <c r="DU12" s="28">
        <v>31.8</v>
      </c>
      <c r="DV12" s="28">
        <f>AVERAGE(DT12:DU12)</f>
        <v>32.1</v>
      </c>
      <c r="DW12" s="28">
        <v>31.2</v>
      </c>
      <c r="DX12" s="28">
        <v>31.4</v>
      </c>
      <c r="DY12" s="28">
        <f>AVERAGE(DW12:DX12)</f>
        <v>31.299999999999997</v>
      </c>
      <c r="DZ12" s="28">
        <v>29.6</v>
      </c>
      <c r="EA12" s="28">
        <v>29</v>
      </c>
      <c r="EB12" s="28">
        <f>AVERAGE(DZ12:EA12)</f>
        <v>29.3</v>
      </c>
      <c r="EC12" s="28">
        <v>32.299999999999997</v>
      </c>
      <c r="ED12" s="28">
        <v>32.9</v>
      </c>
      <c r="EE12" s="28">
        <f>AVERAGE(EC12:ED12)</f>
        <v>32.599999999999994</v>
      </c>
      <c r="EF12" s="28">
        <v>33.5</v>
      </c>
      <c r="EG12" s="28">
        <v>34</v>
      </c>
      <c r="EH12" s="28">
        <f>AVERAGE(EF12:EG12)</f>
        <v>33.75</v>
      </c>
      <c r="EI12" s="28">
        <v>33.200000000000003</v>
      </c>
      <c r="EJ12" s="28">
        <v>34.200000000000003</v>
      </c>
      <c r="EK12" s="28">
        <f>AVERAGE(EI12:EJ12)</f>
        <v>33.700000000000003</v>
      </c>
      <c r="EL12" s="28">
        <v>32.200000000000003</v>
      </c>
      <c r="EM12" s="28">
        <v>32.6</v>
      </c>
      <c r="EN12" s="28">
        <f>AVERAGE(EL12:EM12)</f>
        <v>32.400000000000006</v>
      </c>
      <c r="EO12" s="28">
        <v>32.299999999999997</v>
      </c>
      <c r="EP12" s="28">
        <v>32.4</v>
      </c>
      <c r="EQ12" s="28">
        <f>AVERAGE(EO12:EP12)</f>
        <v>32.349999999999994</v>
      </c>
      <c r="ER12" s="28">
        <v>32</v>
      </c>
      <c r="ES12" s="28">
        <v>31.8</v>
      </c>
      <c r="ET12" s="28">
        <f>AVERAGE(ER12:ES12)</f>
        <v>31.9</v>
      </c>
      <c r="EU12" s="41"/>
      <c r="EV12" s="28">
        <v>34.5</v>
      </c>
      <c r="EW12" s="28">
        <v>33.9</v>
      </c>
      <c r="EX12" s="28">
        <f>AVERAGE(EV12:EW12)</f>
        <v>34.200000000000003</v>
      </c>
      <c r="EY12" s="28">
        <v>33.6</v>
      </c>
      <c r="EZ12" s="28">
        <v>33.200000000000003</v>
      </c>
      <c r="FA12" s="28">
        <f>AVERAGE(EY12:EZ12)</f>
        <v>33.400000000000006</v>
      </c>
      <c r="FB12" s="28">
        <v>32.9</v>
      </c>
      <c r="FC12" s="28">
        <v>32.4</v>
      </c>
      <c r="FD12" s="28">
        <f>AVERAGE(FB12:FC12)</f>
        <v>32.65</v>
      </c>
      <c r="FE12" s="28">
        <v>32.700000000000003</v>
      </c>
      <c r="FF12" s="28">
        <v>32.1</v>
      </c>
      <c r="FG12" s="28">
        <f>AVERAGE(FE12:FF12)</f>
        <v>32.400000000000006</v>
      </c>
      <c r="FH12" s="28">
        <v>33.5</v>
      </c>
      <c r="FI12" s="28">
        <v>33.200000000000003</v>
      </c>
      <c r="FJ12" s="28">
        <f>AVERAGE(FH12:FI12)</f>
        <v>33.35</v>
      </c>
      <c r="FK12" s="28">
        <v>32</v>
      </c>
      <c r="FL12" s="28">
        <v>31.8</v>
      </c>
      <c r="FM12" s="28">
        <f>AVERAGE(FK12:FL12)</f>
        <v>31.9</v>
      </c>
      <c r="FN12" s="28">
        <v>31.1</v>
      </c>
      <c r="FO12" s="28">
        <v>30.8</v>
      </c>
      <c r="FP12" s="28">
        <f>AVERAGE(FN12:FO12)</f>
        <v>30.950000000000003</v>
      </c>
      <c r="FQ12" s="28">
        <v>31.8</v>
      </c>
      <c r="FR12" s="28">
        <v>31.5</v>
      </c>
      <c r="FS12" s="28">
        <f>AVERAGE(FQ12:FR12)</f>
        <v>31.65</v>
      </c>
      <c r="FT12" s="28">
        <v>31.2</v>
      </c>
      <c r="FU12" s="28">
        <v>31.4</v>
      </c>
      <c r="FV12" s="28">
        <f>AVERAGE(FT12:FU12)</f>
        <v>31.299999999999997</v>
      </c>
      <c r="FW12" s="28">
        <v>30.3</v>
      </c>
      <c r="FX12" s="28">
        <v>29.4</v>
      </c>
      <c r="FY12" s="28">
        <f>AVERAGE(FW12:FX12)</f>
        <v>29.85</v>
      </c>
      <c r="FZ12" s="28">
        <v>32.4</v>
      </c>
      <c r="GA12" s="28">
        <v>32</v>
      </c>
      <c r="GB12" s="28">
        <f>AVERAGE(FZ12:GA12)</f>
        <v>32.200000000000003</v>
      </c>
      <c r="GC12" s="28">
        <v>34</v>
      </c>
      <c r="GD12" s="28">
        <v>33.9</v>
      </c>
      <c r="GE12" s="28">
        <f>AVERAGE(GC12:GD12)</f>
        <v>33.950000000000003</v>
      </c>
      <c r="GF12" s="28">
        <v>33.9</v>
      </c>
      <c r="GG12" s="28">
        <v>33.700000000000003</v>
      </c>
      <c r="GH12" s="28">
        <f>AVERAGE(GF12:GG12)</f>
        <v>33.799999999999997</v>
      </c>
      <c r="GI12" s="28">
        <v>32.6</v>
      </c>
      <c r="GJ12" s="28">
        <v>32.4</v>
      </c>
      <c r="GK12" s="28">
        <f>AVERAGE(GI12:GJ12)</f>
        <v>32.5</v>
      </c>
      <c r="GL12" s="28">
        <v>32.700000000000003</v>
      </c>
      <c r="GM12" s="28">
        <v>32.299999999999997</v>
      </c>
      <c r="GN12" s="28">
        <f>AVERAGE(GL12:GM12)</f>
        <v>32.5</v>
      </c>
      <c r="GO12" s="28">
        <v>32.299999999999997</v>
      </c>
      <c r="GP12" s="28">
        <v>31.7</v>
      </c>
      <c r="GQ12" s="28">
        <f>AVERAGE(GO12:GP12)</f>
        <v>32</v>
      </c>
      <c r="GR12" s="41"/>
      <c r="GS12" s="41"/>
      <c r="GT12" s="45"/>
      <c r="GU12" s="28">
        <f t="shared" ref="GU12:GU18" si="72">0.07*G12+0.14*V12+0.05*Y12+0.07*AH12+0.13*((AE12+AW12)/2)+0.19*((AB12+AT12)/2)+0.35*((AQ12+AN12+S12+M12)/4)</f>
        <v>32.336999999999996</v>
      </c>
      <c r="GV12" s="28">
        <f t="shared" ref="GV12:GV18" si="73">(G12+M12+P12+S12+V12+Y12+AB12+AE12+AH12+AK12+AN12+AQ12+AT12+AW12+AZ12)/15</f>
        <v>32.236666666666672</v>
      </c>
      <c r="GW12" s="41"/>
      <c r="GX12" s="45"/>
      <c r="GY12" s="28">
        <f t="shared" ref="GY12:GY18" si="74">0.07*BD12+0.14*BS12+0.05*BU12+0.07*CE12+0.13*((CB12+CT12)/2)+0.19*((BY12+CQ12)/2)+0.35*((CN12+CK12+BP12+BJ12)/4)</f>
        <v>32.499499999999998</v>
      </c>
      <c r="GZ12" s="28">
        <f t="shared" ref="GZ12:GZ18" si="75">(BD12+BJ12+BM12+BP12+BS12+BV12+BY12+CB12+CE12+CH12+CK12+CN12+CQ12+CT12+CW12)/15</f>
        <v>32.449999999999996</v>
      </c>
      <c r="HA12" s="41"/>
      <c r="HB12" s="45"/>
      <c r="HC12" s="28">
        <f t="shared" ref="HC12:HC18" si="76">0.07*DA12+0.14*DP12+0.05*DS12+0.07*EB12+0.13*((DY12+EQ12)/2)+0.19*((DV12+EN12)/2)+0.35*((DG12+DM12+EH12+EK12)/4)</f>
        <v>32.400500000000001</v>
      </c>
      <c r="HD12" s="28">
        <f t="shared" ref="HD12:HD18" si="77">(DA12+DG12+DJ12+DM12+DP12+DS12+DV12+DY12+EB12+EE12+EH12+EK12+EN12+EQ12+ET12)/15</f>
        <v>32.320000000000007</v>
      </c>
      <c r="HE12" s="41"/>
      <c r="HF12" s="45"/>
      <c r="HG12" s="28">
        <f t="shared" ref="HG12:HG18" si="78">0.07*EX12+0.14*FM12+0.05*FP12+0.07*FY12+0.13*((FV12+GN12)/2)+0.19*((FS12+GK12)/2)+0.35*((FD12+FJ12+GE12+GH12)/4)</f>
        <v>32.441375000000008</v>
      </c>
      <c r="HH12" s="28">
        <f t="shared" ref="HH12:HH18" si="79">(EX12+FD12+FG12+FJ12+FM12+FP12+FS12+FV12+FY12+GB12+GE12+GH12+GK12+GN12+GQ12)/15</f>
        <v>32.346666666666664</v>
      </c>
      <c r="HI12" s="21"/>
    </row>
    <row r="13" spans="1:217" ht="15.5" x14ac:dyDescent="0.35">
      <c r="A13" s="17"/>
      <c r="B13" s="28">
        <v>8</v>
      </c>
      <c r="C13" s="17"/>
      <c r="D13" s="41"/>
      <c r="E13" s="28">
        <v>34.4</v>
      </c>
      <c r="F13" s="28">
        <v>34.299999999999997</v>
      </c>
      <c r="G13" s="28">
        <f t="shared" ref="G13:G16" si="80">AVERAGE(E13:F13)</f>
        <v>34.349999999999994</v>
      </c>
      <c r="H13" s="28">
        <v>34.200000000000003</v>
      </c>
      <c r="I13" s="28">
        <v>34.1</v>
      </c>
      <c r="J13" s="28">
        <f t="shared" ref="J13:J16" si="81">AVERAGE(H13:I13)</f>
        <v>34.150000000000006</v>
      </c>
      <c r="K13" s="28">
        <v>34.1</v>
      </c>
      <c r="L13" s="28">
        <v>33.5</v>
      </c>
      <c r="M13" s="28">
        <f t="shared" ref="M13:M16" si="82">AVERAGE(K13:L13)</f>
        <v>33.799999999999997</v>
      </c>
      <c r="N13" s="28">
        <v>32.4</v>
      </c>
      <c r="O13" s="28">
        <v>35.299999999999997</v>
      </c>
      <c r="P13" s="28">
        <f t="shared" ref="P13:P16" si="83">AVERAGE(N13:O13)</f>
        <v>33.849999999999994</v>
      </c>
      <c r="Q13" s="28">
        <v>33.200000000000003</v>
      </c>
      <c r="R13" s="28">
        <v>33.5</v>
      </c>
      <c r="S13" s="28">
        <f t="shared" ref="S13:S16" si="84">AVERAGE(Q13:R13)</f>
        <v>33.35</v>
      </c>
      <c r="T13" s="28">
        <v>32.9</v>
      </c>
      <c r="U13" s="28">
        <v>33.1</v>
      </c>
      <c r="V13" s="28">
        <f t="shared" ref="V13:V16" si="85">AVERAGE(T13:U13)</f>
        <v>33</v>
      </c>
      <c r="W13" s="28">
        <v>33.6</v>
      </c>
      <c r="X13" s="28">
        <v>33.6</v>
      </c>
      <c r="Y13" s="28">
        <f t="shared" ref="Y13:Y16" si="86">AVERAGE(W13:X13)</f>
        <v>33.6</v>
      </c>
      <c r="Z13" s="28">
        <v>32.299999999999997</v>
      </c>
      <c r="AA13" s="28">
        <v>33.1</v>
      </c>
      <c r="AB13" s="28">
        <f t="shared" ref="AB13:AB16" si="87">AVERAGE(Z13:AA13)</f>
        <v>32.700000000000003</v>
      </c>
      <c r="AC13" s="28">
        <v>32.6</v>
      </c>
      <c r="AD13" s="28">
        <v>32.1</v>
      </c>
      <c r="AE13" s="28">
        <f t="shared" ref="AE13:AE16" si="88">AVERAGE(AC13:AD13)</f>
        <v>32.35</v>
      </c>
      <c r="AF13" s="28">
        <v>32</v>
      </c>
      <c r="AG13" s="28">
        <v>32.1</v>
      </c>
      <c r="AH13" s="28">
        <f t="shared" ref="AH13:AH16" si="89">AVERAGE(AF13:AG13)</f>
        <v>32.049999999999997</v>
      </c>
      <c r="AI13" s="28">
        <v>34.299999999999997</v>
      </c>
      <c r="AJ13" s="28">
        <v>34.5</v>
      </c>
      <c r="AK13" s="28">
        <f t="shared" ref="AK13:AK16" si="90">AVERAGE(AI13:AJ13)</f>
        <v>34.4</v>
      </c>
      <c r="AL13" s="28">
        <v>34.1</v>
      </c>
      <c r="AM13" s="28">
        <v>34.700000000000003</v>
      </c>
      <c r="AN13" s="28">
        <f t="shared" ref="AN13:AN16" si="91">AVERAGE(AL13:AM13)</f>
        <v>34.400000000000006</v>
      </c>
      <c r="AO13" s="28">
        <v>34.1</v>
      </c>
      <c r="AP13" s="28">
        <v>34.4</v>
      </c>
      <c r="AQ13" s="28">
        <f t="shared" ref="AQ13:AQ16" si="92">AVERAGE(AO13:AP13)</f>
        <v>34.25</v>
      </c>
      <c r="AR13" s="28">
        <v>32.5</v>
      </c>
      <c r="AS13" s="28">
        <v>32.6</v>
      </c>
      <c r="AT13" s="28">
        <f t="shared" ref="AT13:AT16" si="93">AVERAGE(AR13:AS13)</f>
        <v>32.549999999999997</v>
      </c>
      <c r="AU13" s="28">
        <v>32.200000000000003</v>
      </c>
      <c r="AV13" s="28">
        <v>32.299999999999997</v>
      </c>
      <c r="AW13" s="28">
        <f t="shared" ref="AW13:AW16" si="94">AVERAGE(AU13:AV13)</f>
        <v>32.25</v>
      </c>
      <c r="AX13" s="28">
        <v>32.4</v>
      </c>
      <c r="AY13" s="28">
        <v>33</v>
      </c>
      <c r="AZ13" s="28">
        <f t="shared" ref="AZ13:AZ16" si="95">AVERAGE(AX13:AY13)</f>
        <v>32.700000000000003</v>
      </c>
      <c r="BA13" s="41"/>
      <c r="BB13" s="28">
        <v>34.6</v>
      </c>
      <c r="BC13" s="28">
        <v>34.799999999999997</v>
      </c>
      <c r="BD13" s="28">
        <f t="shared" ref="BD13:BD16" si="96">AVERAGE(BB13:BC13)</f>
        <v>34.700000000000003</v>
      </c>
      <c r="BE13" s="28">
        <v>34.200000000000003</v>
      </c>
      <c r="BF13" s="28">
        <v>34.200000000000003</v>
      </c>
      <c r="BG13" s="28">
        <f t="shared" ref="BG13:BG16" si="97">AVERAGE(BE13:BF13)</f>
        <v>34.200000000000003</v>
      </c>
      <c r="BH13" s="28">
        <v>34.299999999999997</v>
      </c>
      <c r="BI13" s="28">
        <v>34.200000000000003</v>
      </c>
      <c r="BJ13" s="28">
        <f t="shared" ref="BJ13:BJ16" si="98">AVERAGE(BH13:BI13)</f>
        <v>34.25</v>
      </c>
      <c r="BK13" s="28">
        <v>33.200000000000003</v>
      </c>
      <c r="BL13" s="28">
        <v>33.200000000000003</v>
      </c>
      <c r="BM13" s="28">
        <f t="shared" ref="BM13:BM16" si="99">AVERAGE(BK13:BL13)</f>
        <v>33.200000000000003</v>
      </c>
      <c r="BN13" s="28">
        <v>34</v>
      </c>
      <c r="BO13" s="28">
        <v>34</v>
      </c>
      <c r="BP13" s="28">
        <f t="shared" ref="BP13:BP16" si="100">AVERAGE(BN13:BO13)</f>
        <v>34</v>
      </c>
      <c r="BQ13" s="28">
        <v>33.1</v>
      </c>
      <c r="BR13" s="28">
        <v>32.6</v>
      </c>
      <c r="BS13" s="28">
        <f t="shared" ref="BS13:BS16" si="101">AVERAGE(BQ13:BR13)</f>
        <v>32.85</v>
      </c>
      <c r="BT13" s="28">
        <v>32.9</v>
      </c>
      <c r="BU13" s="28">
        <v>32.9</v>
      </c>
      <c r="BV13" s="28">
        <f t="shared" ref="BV13:BV16" si="102">AVERAGE(BT13:BU13)</f>
        <v>32.9</v>
      </c>
      <c r="BW13" s="28">
        <v>32.9</v>
      </c>
      <c r="BX13" s="28">
        <v>32.299999999999997</v>
      </c>
      <c r="BY13" s="28">
        <f t="shared" ref="BY13:BY16" si="103">AVERAGE(BW13:BX13)</f>
        <v>32.599999999999994</v>
      </c>
      <c r="BZ13" s="28">
        <v>32.299999999999997</v>
      </c>
      <c r="CA13" s="28">
        <v>32</v>
      </c>
      <c r="CB13" s="28">
        <f t="shared" ref="CB13:CB16" si="104">AVERAGE(BZ13:CA13)</f>
        <v>32.15</v>
      </c>
      <c r="CC13" s="28">
        <v>30</v>
      </c>
      <c r="CD13" s="28">
        <v>29.9</v>
      </c>
      <c r="CE13" s="28">
        <f t="shared" ref="CE13:CE16" si="105">AVERAGE(CC13:CD13)</f>
        <v>29.95</v>
      </c>
      <c r="CF13" s="28">
        <v>34.6</v>
      </c>
      <c r="CG13" s="28">
        <v>34.5</v>
      </c>
      <c r="CH13" s="28">
        <f t="shared" ref="CH13:CH16" si="106">AVERAGE(CF13:CG13)</f>
        <v>34.549999999999997</v>
      </c>
      <c r="CI13" s="28">
        <v>34.6</v>
      </c>
      <c r="CJ13" s="28">
        <v>34.5</v>
      </c>
      <c r="CK13" s="28">
        <f t="shared" ref="CK13:CK16" si="107">AVERAGE(CI13:CJ13)</f>
        <v>34.549999999999997</v>
      </c>
      <c r="CL13" s="28">
        <v>34.5</v>
      </c>
      <c r="CM13" s="28">
        <v>34.5</v>
      </c>
      <c r="CN13" s="28">
        <f t="shared" ref="CN13:CN16" si="108">AVERAGE(CL13:CM13)</f>
        <v>34.5</v>
      </c>
      <c r="CO13" s="28">
        <v>32.6</v>
      </c>
      <c r="CP13" s="28">
        <v>31.8</v>
      </c>
      <c r="CQ13" s="28">
        <f t="shared" ref="CQ13:CQ16" si="109">AVERAGE(CO13:CP13)</f>
        <v>32.200000000000003</v>
      </c>
      <c r="CR13" s="28">
        <v>31.8</v>
      </c>
      <c r="CS13" s="28">
        <v>31.1</v>
      </c>
      <c r="CT13" s="28">
        <f t="shared" ref="CT13:CT16" si="110">AVERAGE(CR13:CS13)</f>
        <v>31.450000000000003</v>
      </c>
      <c r="CU13" s="28">
        <v>32.9</v>
      </c>
      <c r="CV13" s="28">
        <v>32</v>
      </c>
      <c r="CW13" s="28">
        <f t="shared" ref="CW13:CW16" si="111">AVERAGE(CU13:CV13)</f>
        <v>32.450000000000003</v>
      </c>
      <c r="CX13" s="41"/>
      <c r="CY13" s="28">
        <v>34.799999999999997</v>
      </c>
      <c r="CZ13" s="28">
        <v>34.6</v>
      </c>
      <c r="DA13" s="28">
        <f t="shared" ref="DA13" si="112">AVERAGE(CY13:CZ13)</f>
        <v>34.700000000000003</v>
      </c>
      <c r="DB13" s="28">
        <v>35.200000000000003</v>
      </c>
      <c r="DC13" s="28">
        <v>34.6</v>
      </c>
      <c r="DD13" s="28">
        <f t="shared" ref="DD13" si="113">AVERAGE(DB13:DC13)</f>
        <v>34.900000000000006</v>
      </c>
      <c r="DE13" s="28">
        <v>34.6</v>
      </c>
      <c r="DF13" s="28">
        <v>34.6</v>
      </c>
      <c r="DG13" s="28">
        <f t="shared" ref="DG13" si="114">AVERAGE(DE13:DF13)</f>
        <v>34.6</v>
      </c>
      <c r="DH13" s="28">
        <v>33.6</v>
      </c>
      <c r="DI13" s="28">
        <v>34.299999999999997</v>
      </c>
      <c r="DJ13" s="28">
        <f t="shared" ref="DJ13" si="115">AVERAGE(DH13:DI13)</f>
        <v>33.950000000000003</v>
      </c>
      <c r="DK13" s="28">
        <v>34.6</v>
      </c>
      <c r="DL13" s="28">
        <v>34</v>
      </c>
      <c r="DM13" s="28">
        <f t="shared" ref="DM13" si="116">AVERAGE(DK13:DL13)</f>
        <v>34.299999999999997</v>
      </c>
      <c r="DN13" s="28">
        <v>32</v>
      </c>
      <c r="DO13" s="28">
        <v>32.6</v>
      </c>
      <c r="DP13" s="28">
        <f t="shared" ref="DP13" si="117">AVERAGE(DN13:DO13)</f>
        <v>32.299999999999997</v>
      </c>
      <c r="DQ13" s="28">
        <v>31</v>
      </c>
      <c r="DR13" s="28">
        <v>31.2</v>
      </c>
      <c r="DS13" s="28">
        <f t="shared" ref="DS13" si="118">AVERAGE(DQ13:DR13)</f>
        <v>31.1</v>
      </c>
      <c r="DT13" s="28">
        <v>32.4</v>
      </c>
      <c r="DU13" s="28">
        <v>32.4</v>
      </c>
      <c r="DV13" s="28">
        <f t="shared" ref="DV13" si="119">AVERAGE(DT13:DU13)</f>
        <v>32.4</v>
      </c>
      <c r="DW13" s="28">
        <v>31.7</v>
      </c>
      <c r="DX13" s="28">
        <v>32</v>
      </c>
      <c r="DY13" s="28">
        <f t="shared" ref="DY13" si="120">AVERAGE(DW13:DX13)</f>
        <v>31.85</v>
      </c>
      <c r="DZ13" s="28">
        <v>29.6</v>
      </c>
      <c r="EA13" s="28">
        <v>29</v>
      </c>
      <c r="EB13" s="28">
        <f t="shared" ref="EB13" si="121">AVERAGE(DZ13:EA13)</f>
        <v>29.3</v>
      </c>
      <c r="EC13" s="28">
        <v>34.6</v>
      </c>
      <c r="ED13" s="28">
        <v>34.799999999999997</v>
      </c>
      <c r="EE13" s="28">
        <f t="shared" ref="EE13" si="122">AVERAGE(EC13:ED13)</f>
        <v>34.700000000000003</v>
      </c>
      <c r="EF13" s="28">
        <v>34.9</v>
      </c>
      <c r="EG13" s="28">
        <v>34.9</v>
      </c>
      <c r="EH13" s="28">
        <f t="shared" ref="EH13" si="123">AVERAGE(EF13:EG13)</f>
        <v>34.9</v>
      </c>
      <c r="EI13" s="28">
        <v>34.5</v>
      </c>
      <c r="EJ13" s="28">
        <v>34.6</v>
      </c>
      <c r="EK13" s="28">
        <f t="shared" ref="EK13" si="124">AVERAGE(EI13:EJ13)</f>
        <v>34.549999999999997</v>
      </c>
      <c r="EL13" s="28">
        <v>31.7</v>
      </c>
      <c r="EM13" s="28">
        <v>32.299999999999997</v>
      </c>
      <c r="EN13" s="28">
        <f t="shared" ref="EN13" si="125">AVERAGE(EL13:EM13)</f>
        <v>32</v>
      </c>
      <c r="EO13" s="28">
        <v>31.8</v>
      </c>
      <c r="EP13" s="28">
        <v>31.5</v>
      </c>
      <c r="EQ13" s="28">
        <f t="shared" ref="EQ13" si="126">AVERAGE(EO13:EP13)</f>
        <v>31.65</v>
      </c>
      <c r="ER13" s="28">
        <v>32.700000000000003</v>
      </c>
      <c r="ES13" s="28">
        <v>32.9</v>
      </c>
      <c r="ET13" s="28">
        <f t="shared" ref="ET13" si="127">AVERAGE(ER13:ES13)</f>
        <v>32.799999999999997</v>
      </c>
      <c r="EU13" s="41"/>
      <c r="EV13" s="28">
        <v>34.9</v>
      </c>
      <c r="EW13" s="28">
        <v>34.6</v>
      </c>
      <c r="EX13" s="28">
        <f t="shared" ref="EX13:EX16" si="128">AVERAGE(EV13:EW13)</f>
        <v>34.75</v>
      </c>
      <c r="EY13" s="28">
        <v>34.9</v>
      </c>
      <c r="EZ13" s="28">
        <v>34.6</v>
      </c>
      <c r="FA13" s="28">
        <f t="shared" ref="FA13:FA16" si="129">AVERAGE(EY13:EZ13)</f>
        <v>34.75</v>
      </c>
      <c r="FB13" s="28">
        <v>35.4</v>
      </c>
      <c r="FC13" s="28">
        <v>34.9</v>
      </c>
      <c r="FD13" s="28">
        <f t="shared" ref="FD13:FD16" si="130">AVERAGE(FB13:FC13)</f>
        <v>35.15</v>
      </c>
      <c r="FE13" s="28">
        <v>34</v>
      </c>
      <c r="FF13" s="28">
        <v>33.700000000000003</v>
      </c>
      <c r="FG13" s="28">
        <f t="shared" ref="FG13:FG16" si="131">AVERAGE(FE13:FF13)</f>
        <v>33.85</v>
      </c>
      <c r="FH13" s="28">
        <v>34.9</v>
      </c>
      <c r="FI13" s="28">
        <v>34.299999999999997</v>
      </c>
      <c r="FJ13" s="28">
        <f t="shared" ref="FJ13:FJ16" si="132">AVERAGE(FH13:FI13)</f>
        <v>34.599999999999994</v>
      </c>
      <c r="FK13" s="28">
        <v>32.6</v>
      </c>
      <c r="FL13" s="28">
        <v>33.299999999999997</v>
      </c>
      <c r="FM13" s="28">
        <f t="shared" ref="FM13:FM16" si="133">AVERAGE(FK13:FL13)</f>
        <v>32.950000000000003</v>
      </c>
      <c r="FN13" s="28">
        <v>32.299999999999997</v>
      </c>
      <c r="FO13" s="28">
        <v>32.1</v>
      </c>
      <c r="FP13" s="28">
        <f t="shared" ref="FP13:FP16" si="134">AVERAGE(FN13:FO13)</f>
        <v>32.200000000000003</v>
      </c>
      <c r="FQ13" s="28">
        <v>32.700000000000003</v>
      </c>
      <c r="FR13" s="28">
        <v>32</v>
      </c>
      <c r="FS13" s="28">
        <f t="shared" ref="FS13:FS16" si="135">AVERAGE(FQ13:FR13)</f>
        <v>32.35</v>
      </c>
      <c r="FT13" s="28">
        <v>32.1</v>
      </c>
      <c r="FU13" s="28">
        <v>32.4</v>
      </c>
      <c r="FV13" s="28">
        <f t="shared" ref="FV13:FV16" si="136">AVERAGE(FT13:FU13)</f>
        <v>32.25</v>
      </c>
      <c r="FW13" s="28">
        <v>28.3</v>
      </c>
      <c r="FX13" s="28">
        <v>28.5</v>
      </c>
      <c r="FY13" s="28">
        <f t="shared" ref="FY13:FY16" si="137">AVERAGE(FW13:FX13)</f>
        <v>28.4</v>
      </c>
      <c r="FZ13" s="28">
        <v>34.299999999999997</v>
      </c>
      <c r="GA13" s="28">
        <v>34.299999999999997</v>
      </c>
      <c r="GB13" s="28">
        <f t="shared" ref="GB13:GB16" si="138">AVERAGE(FZ13:GA13)</f>
        <v>34.299999999999997</v>
      </c>
      <c r="GC13" s="28">
        <v>34.5</v>
      </c>
      <c r="GD13" s="28">
        <v>34.5</v>
      </c>
      <c r="GE13" s="28">
        <f t="shared" ref="GE13:GE16" si="139">AVERAGE(GC13:GD13)</f>
        <v>34.5</v>
      </c>
      <c r="GF13" s="28">
        <v>34.5</v>
      </c>
      <c r="GG13" s="28">
        <v>34.299999999999997</v>
      </c>
      <c r="GH13" s="28">
        <f t="shared" ref="GH13:GH16" si="140">AVERAGE(GF13:GG13)</f>
        <v>34.4</v>
      </c>
      <c r="GI13" s="28">
        <v>32.6</v>
      </c>
      <c r="GJ13" s="28">
        <v>32.4</v>
      </c>
      <c r="GK13" s="28">
        <f t="shared" ref="GK13:GK16" si="141">AVERAGE(GI13:GJ13)</f>
        <v>32.5</v>
      </c>
      <c r="GL13" s="28">
        <v>31.5</v>
      </c>
      <c r="GM13" s="28">
        <v>30.7</v>
      </c>
      <c r="GN13" s="28">
        <f t="shared" ref="GN13:GN16" si="142">AVERAGE(GL13:GM13)</f>
        <v>31.1</v>
      </c>
      <c r="GO13" s="28">
        <v>32.9</v>
      </c>
      <c r="GP13" s="28">
        <v>32.4</v>
      </c>
      <c r="GQ13" s="28">
        <f t="shared" ref="GQ13:GQ16" si="143">AVERAGE(GO13:GP13)</f>
        <v>32.65</v>
      </c>
      <c r="GR13" s="41"/>
      <c r="GS13" s="41"/>
      <c r="GT13" s="45"/>
      <c r="GU13" s="28">
        <f t="shared" si="72"/>
        <v>33.228250000000003</v>
      </c>
      <c r="GV13" s="28">
        <f t="shared" si="73"/>
        <v>33.306666666666665</v>
      </c>
      <c r="GW13" s="41"/>
      <c r="GX13" s="45"/>
      <c r="GY13" s="28">
        <f t="shared" si="74"/>
        <v>33.073250000000002</v>
      </c>
      <c r="GZ13" s="28">
        <f t="shared" si="75"/>
        <v>33.086666666666666</v>
      </c>
      <c r="HA13" s="41"/>
      <c r="HB13" s="45"/>
      <c r="HC13" s="28">
        <f t="shared" si="76"/>
        <v>32.908125000000005</v>
      </c>
      <c r="HD13" s="28">
        <f t="shared" si="77"/>
        <v>33.006666666666668</v>
      </c>
      <c r="HE13" s="41"/>
      <c r="HF13" s="45"/>
      <c r="HG13" s="28">
        <f t="shared" si="78"/>
        <v>33.053874999999998</v>
      </c>
      <c r="HH13" s="28">
        <f t="shared" si="79"/>
        <v>33.063333333333333</v>
      </c>
      <c r="HI13" s="21"/>
    </row>
    <row r="14" spans="1:217" ht="15.5" x14ac:dyDescent="0.35">
      <c r="A14" s="17"/>
      <c r="B14" s="28">
        <v>9</v>
      </c>
      <c r="C14" s="17"/>
      <c r="D14" s="41"/>
      <c r="E14" s="28">
        <v>33.700000000000003</v>
      </c>
      <c r="F14" s="28">
        <v>34</v>
      </c>
      <c r="G14" s="28">
        <f t="shared" si="80"/>
        <v>33.85</v>
      </c>
      <c r="H14" s="28">
        <v>33.700000000000003</v>
      </c>
      <c r="I14" s="28">
        <v>33.6</v>
      </c>
      <c r="J14" s="28">
        <f t="shared" si="81"/>
        <v>33.650000000000006</v>
      </c>
      <c r="K14" s="28">
        <v>33.6</v>
      </c>
      <c r="L14" s="28">
        <v>33.5</v>
      </c>
      <c r="M14" s="28">
        <f t="shared" si="82"/>
        <v>33.549999999999997</v>
      </c>
      <c r="N14" s="28">
        <v>32.9</v>
      </c>
      <c r="O14" s="28">
        <v>33.200000000000003</v>
      </c>
      <c r="P14" s="28">
        <f t="shared" si="83"/>
        <v>33.049999999999997</v>
      </c>
      <c r="Q14" s="28">
        <v>33</v>
      </c>
      <c r="R14" s="28">
        <v>33</v>
      </c>
      <c r="S14" s="28">
        <f t="shared" si="84"/>
        <v>33</v>
      </c>
      <c r="T14" s="28">
        <v>32.9</v>
      </c>
      <c r="U14" s="28">
        <v>33.200000000000003</v>
      </c>
      <c r="V14" s="28">
        <f t="shared" si="85"/>
        <v>33.049999999999997</v>
      </c>
      <c r="W14" s="28">
        <v>33</v>
      </c>
      <c r="X14" s="28">
        <v>33.1</v>
      </c>
      <c r="Y14" s="28">
        <f t="shared" si="86"/>
        <v>33.049999999999997</v>
      </c>
      <c r="Z14" s="28">
        <v>32.9</v>
      </c>
      <c r="AA14" s="28">
        <v>32.6</v>
      </c>
      <c r="AB14" s="28">
        <f t="shared" si="87"/>
        <v>32.75</v>
      </c>
      <c r="AC14" s="28">
        <v>31.4</v>
      </c>
      <c r="AD14" s="28">
        <v>31.8</v>
      </c>
      <c r="AE14" s="28">
        <f t="shared" si="88"/>
        <v>31.6</v>
      </c>
      <c r="AF14" s="28">
        <v>31.4</v>
      </c>
      <c r="AG14" s="28">
        <v>31.7</v>
      </c>
      <c r="AH14" s="28">
        <f t="shared" si="89"/>
        <v>31.549999999999997</v>
      </c>
      <c r="AI14" s="28">
        <v>33.6</v>
      </c>
      <c r="AJ14" s="28">
        <v>33.299999999999997</v>
      </c>
      <c r="AK14" s="28">
        <f t="shared" si="90"/>
        <v>33.450000000000003</v>
      </c>
      <c r="AL14" s="28">
        <v>33.6</v>
      </c>
      <c r="AM14" s="28">
        <v>33.5</v>
      </c>
      <c r="AN14" s="28">
        <f t="shared" si="91"/>
        <v>33.549999999999997</v>
      </c>
      <c r="AO14" s="28">
        <v>33.200000000000003</v>
      </c>
      <c r="AP14" s="28">
        <v>33.299999999999997</v>
      </c>
      <c r="AQ14" s="28">
        <f t="shared" si="92"/>
        <v>33.25</v>
      </c>
      <c r="AR14" s="28">
        <v>32.9</v>
      </c>
      <c r="AS14" s="28">
        <v>33.200000000000003</v>
      </c>
      <c r="AT14" s="28">
        <f t="shared" si="93"/>
        <v>33.049999999999997</v>
      </c>
      <c r="AU14" s="28">
        <v>31.8</v>
      </c>
      <c r="AV14" s="28">
        <v>31.8</v>
      </c>
      <c r="AW14" s="28">
        <f t="shared" si="94"/>
        <v>31.8</v>
      </c>
      <c r="AX14" s="28">
        <v>32</v>
      </c>
      <c r="AY14" s="28">
        <v>31.8</v>
      </c>
      <c r="AZ14" s="28">
        <f t="shared" si="95"/>
        <v>31.9</v>
      </c>
      <c r="BA14" s="41"/>
      <c r="BB14" s="28">
        <v>34.5</v>
      </c>
      <c r="BC14" s="28">
        <v>34</v>
      </c>
      <c r="BD14" s="28">
        <f t="shared" si="96"/>
        <v>34.25</v>
      </c>
      <c r="BE14" s="28">
        <v>33.299999999999997</v>
      </c>
      <c r="BF14" s="28">
        <v>33.299999999999997</v>
      </c>
      <c r="BG14" s="28">
        <f t="shared" si="97"/>
        <v>33.299999999999997</v>
      </c>
      <c r="BH14" s="28">
        <v>34.5</v>
      </c>
      <c r="BI14" s="28">
        <v>33.9</v>
      </c>
      <c r="BJ14" s="28">
        <f t="shared" si="98"/>
        <v>34.200000000000003</v>
      </c>
      <c r="BK14" s="28">
        <v>33</v>
      </c>
      <c r="BL14" s="28">
        <v>32.700000000000003</v>
      </c>
      <c r="BM14" s="28">
        <f t="shared" si="99"/>
        <v>32.85</v>
      </c>
      <c r="BN14" s="28">
        <v>34</v>
      </c>
      <c r="BO14" s="28">
        <v>33.9</v>
      </c>
      <c r="BP14" s="28">
        <f t="shared" si="100"/>
        <v>33.950000000000003</v>
      </c>
      <c r="BQ14" s="28">
        <v>32.6</v>
      </c>
      <c r="BR14" s="28">
        <v>32.6</v>
      </c>
      <c r="BS14" s="28">
        <f t="shared" si="101"/>
        <v>32.6</v>
      </c>
      <c r="BT14" s="28">
        <v>31</v>
      </c>
      <c r="BU14" s="28">
        <v>30.7</v>
      </c>
      <c r="BV14" s="28">
        <f t="shared" si="102"/>
        <v>30.85</v>
      </c>
      <c r="BW14" s="28">
        <v>32.1</v>
      </c>
      <c r="BX14" s="28">
        <v>32.1</v>
      </c>
      <c r="BY14" s="28">
        <f t="shared" si="103"/>
        <v>32.1</v>
      </c>
      <c r="BZ14" s="28">
        <v>31.5</v>
      </c>
      <c r="CA14" s="28">
        <v>31.2</v>
      </c>
      <c r="CB14" s="28">
        <f t="shared" si="104"/>
        <v>31.35</v>
      </c>
      <c r="CC14" s="28">
        <v>29.7</v>
      </c>
      <c r="CD14" s="28">
        <v>29.6</v>
      </c>
      <c r="CE14" s="28">
        <f t="shared" si="105"/>
        <v>29.65</v>
      </c>
      <c r="CF14" s="28">
        <v>33.700000000000003</v>
      </c>
      <c r="CG14" s="28">
        <v>34</v>
      </c>
      <c r="CH14" s="28">
        <f t="shared" si="106"/>
        <v>33.85</v>
      </c>
      <c r="CI14" s="28">
        <v>34</v>
      </c>
      <c r="CJ14" s="28">
        <v>34</v>
      </c>
      <c r="CK14" s="28">
        <f t="shared" si="107"/>
        <v>34</v>
      </c>
      <c r="CL14" s="28">
        <v>33.700000000000003</v>
      </c>
      <c r="CM14" s="28">
        <v>33.700000000000003</v>
      </c>
      <c r="CN14" s="28">
        <f t="shared" si="108"/>
        <v>33.700000000000003</v>
      </c>
      <c r="CO14" s="28">
        <v>33.200000000000003</v>
      </c>
      <c r="CP14" s="28">
        <v>33</v>
      </c>
      <c r="CQ14" s="28">
        <f t="shared" si="109"/>
        <v>33.1</v>
      </c>
      <c r="CR14" s="28">
        <v>32.6</v>
      </c>
      <c r="CS14" s="28">
        <v>32.299999999999997</v>
      </c>
      <c r="CT14" s="28">
        <f t="shared" si="110"/>
        <v>32.450000000000003</v>
      </c>
      <c r="CU14" s="28">
        <v>32.1</v>
      </c>
      <c r="CV14" s="28">
        <v>32</v>
      </c>
      <c r="CW14" s="28">
        <f t="shared" si="111"/>
        <v>32.049999999999997</v>
      </c>
      <c r="CX14" s="41"/>
      <c r="CY14" s="28">
        <v>34.5</v>
      </c>
      <c r="CZ14" s="28">
        <v>34.299999999999997</v>
      </c>
      <c r="DA14" s="28">
        <f>AVERAGE(CY14:CZ14)</f>
        <v>34.4</v>
      </c>
      <c r="DB14" s="28">
        <v>33.700000000000003</v>
      </c>
      <c r="DC14" s="28">
        <v>34</v>
      </c>
      <c r="DD14" s="28">
        <f>AVERAGE(DB14:DC14)</f>
        <v>33.85</v>
      </c>
      <c r="DE14" s="28">
        <v>34.5</v>
      </c>
      <c r="DF14" s="28">
        <v>34.299999999999997</v>
      </c>
      <c r="DG14" s="28">
        <f>AVERAGE(DE14:DF14)</f>
        <v>34.4</v>
      </c>
      <c r="DH14" s="28">
        <v>32.9</v>
      </c>
      <c r="DI14" s="28">
        <v>32.700000000000003</v>
      </c>
      <c r="DJ14" s="28">
        <f>AVERAGE(DH14:DI14)</f>
        <v>32.799999999999997</v>
      </c>
      <c r="DK14" s="28">
        <v>34.200000000000003</v>
      </c>
      <c r="DL14" s="28">
        <v>34.200000000000003</v>
      </c>
      <c r="DM14" s="28">
        <f>AVERAGE(DK14:DL14)</f>
        <v>34.200000000000003</v>
      </c>
      <c r="DN14" s="28">
        <v>32.9</v>
      </c>
      <c r="DO14" s="28">
        <v>32.700000000000003</v>
      </c>
      <c r="DP14" s="28">
        <f>AVERAGE(DN14:DO14)</f>
        <v>32.799999999999997</v>
      </c>
      <c r="DQ14" s="28">
        <v>33.200000000000003</v>
      </c>
      <c r="DR14" s="28">
        <v>33.200000000000003</v>
      </c>
      <c r="DS14" s="28">
        <f>AVERAGE(DQ14:DR14)</f>
        <v>33.200000000000003</v>
      </c>
      <c r="DT14" s="28">
        <v>32.1</v>
      </c>
      <c r="DU14" s="28">
        <v>32.1</v>
      </c>
      <c r="DV14" s="28">
        <f>AVERAGE(DT14:DU14)</f>
        <v>32.1</v>
      </c>
      <c r="DW14" s="28">
        <v>30.9</v>
      </c>
      <c r="DX14" s="28">
        <v>31.5</v>
      </c>
      <c r="DY14" s="28">
        <f>AVERAGE(DW14:DX14)</f>
        <v>31.2</v>
      </c>
      <c r="DZ14" s="28">
        <v>29.7</v>
      </c>
      <c r="EA14" s="28">
        <v>29.8</v>
      </c>
      <c r="EB14" s="28">
        <f>AVERAGE(DZ14:EA14)</f>
        <v>29.75</v>
      </c>
      <c r="EC14" s="28">
        <v>34</v>
      </c>
      <c r="ED14" s="28">
        <v>34</v>
      </c>
      <c r="EE14" s="28">
        <f>AVERAGE(EC14:ED14)</f>
        <v>34</v>
      </c>
      <c r="EF14" s="28">
        <v>34.5</v>
      </c>
      <c r="EG14" s="28">
        <v>34.299999999999997</v>
      </c>
      <c r="EH14" s="28">
        <f>AVERAGE(EF14:EG14)</f>
        <v>34.4</v>
      </c>
      <c r="EI14" s="28">
        <v>34.299999999999997</v>
      </c>
      <c r="EJ14" s="28">
        <v>34.200000000000003</v>
      </c>
      <c r="EK14" s="28">
        <f>AVERAGE(EI14:EJ14)</f>
        <v>34.25</v>
      </c>
      <c r="EL14" s="28">
        <v>34.200000000000003</v>
      </c>
      <c r="EM14" s="28">
        <v>33.6</v>
      </c>
      <c r="EN14" s="28">
        <f>AVERAGE(EL14:EM14)</f>
        <v>33.900000000000006</v>
      </c>
      <c r="EO14" s="28">
        <v>32.4</v>
      </c>
      <c r="EP14" s="28">
        <v>32.6</v>
      </c>
      <c r="EQ14" s="28">
        <f>AVERAGE(EO14:EP14)</f>
        <v>32.5</v>
      </c>
      <c r="ER14" s="28">
        <v>32.1</v>
      </c>
      <c r="ES14" s="28">
        <v>32</v>
      </c>
      <c r="ET14" s="28">
        <f>AVERAGE(ER14:ES14)</f>
        <v>32.049999999999997</v>
      </c>
      <c r="EU14" s="41"/>
      <c r="EV14" s="28">
        <v>34</v>
      </c>
      <c r="EW14" s="28">
        <v>34.200000000000003</v>
      </c>
      <c r="EX14" s="28">
        <f t="shared" si="128"/>
        <v>34.1</v>
      </c>
      <c r="EY14" s="28">
        <v>32.299999999999997</v>
      </c>
      <c r="EZ14" s="28">
        <v>32.9</v>
      </c>
      <c r="FA14" s="28">
        <f t="shared" si="129"/>
        <v>32.599999999999994</v>
      </c>
      <c r="FB14" s="28">
        <v>34.299999999999997</v>
      </c>
      <c r="FC14" s="28">
        <v>34</v>
      </c>
      <c r="FD14" s="28">
        <f t="shared" si="130"/>
        <v>34.15</v>
      </c>
      <c r="FE14" s="28">
        <v>33.200000000000003</v>
      </c>
      <c r="FF14" s="28">
        <v>33.200000000000003</v>
      </c>
      <c r="FG14" s="28">
        <f t="shared" si="131"/>
        <v>33.200000000000003</v>
      </c>
      <c r="FH14" s="28">
        <v>34.299999999999997</v>
      </c>
      <c r="FI14" s="28">
        <v>34</v>
      </c>
      <c r="FJ14" s="28">
        <f t="shared" si="132"/>
        <v>34.15</v>
      </c>
      <c r="FK14" s="28">
        <v>32.6</v>
      </c>
      <c r="FL14" s="28">
        <v>32.700000000000003</v>
      </c>
      <c r="FM14" s="28">
        <f t="shared" si="133"/>
        <v>32.650000000000006</v>
      </c>
      <c r="FN14" s="28">
        <v>32.9</v>
      </c>
      <c r="FO14" s="28">
        <v>32.6</v>
      </c>
      <c r="FP14" s="28">
        <f t="shared" si="134"/>
        <v>32.75</v>
      </c>
      <c r="FQ14" s="28">
        <v>32.4</v>
      </c>
      <c r="FR14" s="28">
        <v>32.4</v>
      </c>
      <c r="FS14" s="28">
        <f t="shared" si="135"/>
        <v>32.4</v>
      </c>
      <c r="FT14" s="28">
        <v>32.6</v>
      </c>
      <c r="FU14" s="28">
        <v>31.4</v>
      </c>
      <c r="FV14" s="28">
        <f t="shared" si="136"/>
        <v>32</v>
      </c>
      <c r="FW14" s="28">
        <v>31.2</v>
      </c>
      <c r="FX14" s="28">
        <v>29.9</v>
      </c>
      <c r="FY14" s="28">
        <f t="shared" si="137"/>
        <v>30.549999999999997</v>
      </c>
      <c r="FZ14" s="28">
        <v>33.9</v>
      </c>
      <c r="GA14" s="28">
        <v>33.9</v>
      </c>
      <c r="GB14" s="28">
        <f t="shared" si="138"/>
        <v>33.9</v>
      </c>
      <c r="GC14" s="28">
        <v>34.299999999999997</v>
      </c>
      <c r="GD14" s="28">
        <v>34.200000000000003</v>
      </c>
      <c r="GE14" s="28">
        <f t="shared" si="139"/>
        <v>34.25</v>
      </c>
      <c r="GF14" s="28">
        <v>34.200000000000003</v>
      </c>
      <c r="GG14" s="28">
        <v>34</v>
      </c>
      <c r="GH14" s="28">
        <f t="shared" si="140"/>
        <v>34.1</v>
      </c>
      <c r="GI14" s="28">
        <v>33.700000000000003</v>
      </c>
      <c r="GJ14" s="28">
        <v>33.5</v>
      </c>
      <c r="GK14" s="28">
        <f t="shared" si="141"/>
        <v>33.6</v>
      </c>
      <c r="GL14" s="28">
        <v>32.4</v>
      </c>
      <c r="GM14" s="28">
        <v>32.700000000000003</v>
      </c>
      <c r="GN14" s="28">
        <f t="shared" si="142"/>
        <v>32.549999999999997</v>
      </c>
      <c r="GO14" s="28">
        <v>32.6</v>
      </c>
      <c r="GP14" s="28">
        <v>32.4</v>
      </c>
      <c r="GQ14" s="28">
        <f t="shared" si="143"/>
        <v>32.5</v>
      </c>
      <c r="GR14" s="41"/>
      <c r="GS14" s="41"/>
      <c r="GT14" s="45"/>
      <c r="GU14" s="28">
        <f t="shared" si="72"/>
        <v>32.897624999999998</v>
      </c>
      <c r="GV14" s="28">
        <f t="shared" si="73"/>
        <v>32.830000000000005</v>
      </c>
      <c r="GW14" s="41"/>
      <c r="GX14" s="45"/>
      <c r="GY14" s="28">
        <f t="shared" si="74"/>
        <v>32.799875</v>
      </c>
      <c r="GZ14" s="28">
        <f t="shared" si="75"/>
        <v>32.729999999999997</v>
      </c>
      <c r="HA14" s="41"/>
      <c r="HB14" s="45"/>
      <c r="HC14" s="28">
        <f t="shared" si="76"/>
        <v>33.162374999999997</v>
      </c>
      <c r="HD14" s="28">
        <f t="shared" si="77"/>
        <v>33.063333333333333</v>
      </c>
      <c r="HE14" s="41"/>
      <c r="HF14" s="45"/>
      <c r="HG14" s="28">
        <f t="shared" si="78"/>
        <v>33.156625000000005</v>
      </c>
      <c r="HH14" s="28">
        <f t="shared" si="79"/>
        <v>33.123333333333335</v>
      </c>
      <c r="HI14" s="21"/>
    </row>
    <row r="15" spans="1:217" ht="15.5" x14ac:dyDescent="0.35">
      <c r="A15" s="17"/>
      <c r="B15" s="28">
        <v>11</v>
      </c>
      <c r="C15" s="17"/>
      <c r="D15" s="41"/>
      <c r="E15" s="28">
        <v>34.5</v>
      </c>
      <c r="F15" s="28">
        <v>34.799999999999997</v>
      </c>
      <c r="G15" s="28">
        <f t="shared" si="80"/>
        <v>34.65</v>
      </c>
      <c r="H15" s="28">
        <v>33.6</v>
      </c>
      <c r="I15" s="28">
        <v>33.700000000000003</v>
      </c>
      <c r="J15" s="28">
        <f t="shared" si="81"/>
        <v>33.650000000000006</v>
      </c>
      <c r="K15" s="28">
        <v>34</v>
      </c>
      <c r="L15" s="28">
        <v>34</v>
      </c>
      <c r="M15" s="28">
        <f t="shared" si="82"/>
        <v>34</v>
      </c>
      <c r="N15" s="28">
        <v>33.700000000000003</v>
      </c>
      <c r="O15" s="28">
        <v>33.5</v>
      </c>
      <c r="P15" s="28">
        <f t="shared" si="83"/>
        <v>33.6</v>
      </c>
      <c r="Q15" s="28">
        <v>33.6</v>
      </c>
      <c r="R15" s="28">
        <v>33.700000000000003</v>
      </c>
      <c r="S15" s="28">
        <f t="shared" si="84"/>
        <v>33.650000000000006</v>
      </c>
      <c r="T15" s="28">
        <v>32.4</v>
      </c>
      <c r="U15" s="28">
        <v>32.9</v>
      </c>
      <c r="V15" s="28">
        <f t="shared" si="85"/>
        <v>32.65</v>
      </c>
      <c r="W15" s="28">
        <v>32.700000000000003</v>
      </c>
      <c r="X15" s="28">
        <v>32.700000000000003</v>
      </c>
      <c r="Y15" s="28">
        <f t="shared" si="86"/>
        <v>32.700000000000003</v>
      </c>
      <c r="Z15" s="28">
        <v>32.700000000000003</v>
      </c>
      <c r="AA15" s="28">
        <v>32.9</v>
      </c>
      <c r="AB15" s="28">
        <f t="shared" si="87"/>
        <v>32.799999999999997</v>
      </c>
      <c r="AC15" s="28">
        <v>31.7</v>
      </c>
      <c r="AD15" s="28">
        <v>31.9</v>
      </c>
      <c r="AE15" s="28">
        <f t="shared" si="88"/>
        <v>31.799999999999997</v>
      </c>
      <c r="AF15" s="28">
        <v>31.5</v>
      </c>
      <c r="AG15" s="28">
        <v>31.5</v>
      </c>
      <c r="AH15" s="28">
        <f t="shared" si="89"/>
        <v>31.5</v>
      </c>
      <c r="AI15" s="28">
        <v>34.5</v>
      </c>
      <c r="AJ15" s="28">
        <v>34.299999999999997</v>
      </c>
      <c r="AK15" s="28">
        <f t="shared" si="90"/>
        <v>34.4</v>
      </c>
      <c r="AL15" s="28">
        <v>34.799999999999997</v>
      </c>
      <c r="AM15" s="28">
        <v>34.5</v>
      </c>
      <c r="AN15" s="28">
        <f t="shared" si="91"/>
        <v>34.65</v>
      </c>
      <c r="AO15" s="28">
        <v>34.5</v>
      </c>
      <c r="AP15" s="28">
        <v>34.299999999999997</v>
      </c>
      <c r="AQ15" s="28">
        <f t="shared" si="92"/>
        <v>34.4</v>
      </c>
      <c r="AR15" s="28">
        <v>32.700000000000003</v>
      </c>
      <c r="AS15" s="28">
        <v>32.299999999999997</v>
      </c>
      <c r="AT15" s="28">
        <f t="shared" si="93"/>
        <v>32.5</v>
      </c>
      <c r="AU15" s="28">
        <v>32.1</v>
      </c>
      <c r="AV15" s="28">
        <v>31.7</v>
      </c>
      <c r="AW15" s="28">
        <f t="shared" si="94"/>
        <v>31.9</v>
      </c>
      <c r="AX15" s="28">
        <v>32.6</v>
      </c>
      <c r="AY15" s="28">
        <v>32.700000000000003</v>
      </c>
      <c r="AZ15" s="28">
        <f t="shared" si="95"/>
        <v>32.650000000000006</v>
      </c>
      <c r="BA15" s="41"/>
      <c r="BB15" s="28">
        <v>34.5</v>
      </c>
      <c r="BC15" s="28">
        <v>34.5</v>
      </c>
      <c r="BD15" s="28">
        <f t="shared" si="96"/>
        <v>34.5</v>
      </c>
      <c r="BE15" s="28">
        <v>33.700000000000003</v>
      </c>
      <c r="BF15" s="28">
        <v>33.9</v>
      </c>
      <c r="BG15" s="28">
        <f t="shared" si="97"/>
        <v>33.799999999999997</v>
      </c>
      <c r="BH15" s="28">
        <v>34.200000000000003</v>
      </c>
      <c r="BI15" s="28">
        <v>33.700000000000003</v>
      </c>
      <c r="BJ15" s="28">
        <f t="shared" si="98"/>
        <v>33.950000000000003</v>
      </c>
      <c r="BK15" s="28">
        <v>33.5</v>
      </c>
      <c r="BL15" s="28">
        <v>33.299999999999997</v>
      </c>
      <c r="BM15" s="28">
        <f t="shared" si="99"/>
        <v>33.4</v>
      </c>
      <c r="BN15" s="28">
        <v>34.200000000000003</v>
      </c>
      <c r="BO15" s="28">
        <v>33.6</v>
      </c>
      <c r="BP15" s="28">
        <f t="shared" si="100"/>
        <v>33.900000000000006</v>
      </c>
      <c r="BQ15" s="28">
        <v>32.9</v>
      </c>
      <c r="BR15" s="28">
        <v>32.700000000000003</v>
      </c>
      <c r="BS15" s="28">
        <f t="shared" si="101"/>
        <v>32.799999999999997</v>
      </c>
      <c r="BT15" s="28">
        <v>32.4</v>
      </c>
      <c r="BU15" s="28">
        <v>32.4</v>
      </c>
      <c r="BV15" s="28">
        <f t="shared" si="102"/>
        <v>32.4</v>
      </c>
      <c r="BW15" s="28">
        <v>32.299999999999997</v>
      </c>
      <c r="BX15" s="28">
        <v>32</v>
      </c>
      <c r="BY15" s="28">
        <f t="shared" si="103"/>
        <v>32.15</v>
      </c>
      <c r="BZ15" s="28">
        <v>31.7</v>
      </c>
      <c r="CA15" s="28">
        <v>31.5</v>
      </c>
      <c r="CB15" s="28">
        <f t="shared" si="104"/>
        <v>31.6</v>
      </c>
      <c r="CC15" s="28">
        <v>30.5</v>
      </c>
      <c r="CD15" s="28">
        <v>30.8</v>
      </c>
      <c r="CE15" s="28">
        <f t="shared" si="105"/>
        <v>30.65</v>
      </c>
      <c r="CF15" s="28">
        <v>34.5</v>
      </c>
      <c r="CG15" s="28">
        <v>34.5</v>
      </c>
      <c r="CH15" s="28">
        <f t="shared" si="106"/>
        <v>34.5</v>
      </c>
      <c r="CI15" s="28">
        <v>34.6</v>
      </c>
      <c r="CJ15" s="28">
        <v>34.6</v>
      </c>
      <c r="CK15" s="28">
        <f t="shared" si="107"/>
        <v>34.6</v>
      </c>
      <c r="CL15" s="28">
        <v>34.5</v>
      </c>
      <c r="CM15" s="28">
        <v>34.200000000000003</v>
      </c>
      <c r="CN15" s="28">
        <f t="shared" si="108"/>
        <v>34.35</v>
      </c>
      <c r="CO15" s="28">
        <v>33.200000000000003</v>
      </c>
      <c r="CP15" s="28">
        <v>32.9</v>
      </c>
      <c r="CQ15" s="28">
        <f t="shared" si="109"/>
        <v>33.049999999999997</v>
      </c>
      <c r="CR15" s="28">
        <v>31</v>
      </c>
      <c r="CS15" s="28">
        <v>30.7</v>
      </c>
      <c r="CT15" s="28">
        <f t="shared" si="110"/>
        <v>30.85</v>
      </c>
      <c r="CU15" s="28">
        <v>32.700000000000003</v>
      </c>
      <c r="CV15" s="28">
        <v>32.6</v>
      </c>
      <c r="CW15" s="28">
        <f t="shared" si="111"/>
        <v>32.650000000000006</v>
      </c>
      <c r="CX15" s="41"/>
      <c r="CY15" s="28">
        <v>34.200000000000003</v>
      </c>
      <c r="CZ15" s="28">
        <v>34.200000000000003</v>
      </c>
      <c r="DA15" s="28">
        <f t="shared" ref="DA15:DA16" si="144">AVERAGE(CY15:CZ15)</f>
        <v>34.200000000000003</v>
      </c>
      <c r="DB15" s="28">
        <v>33.700000000000003</v>
      </c>
      <c r="DC15" s="28">
        <v>33.700000000000003</v>
      </c>
      <c r="DD15" s="28">
        <f t="shared" ref="DD15:DD16" si="145">AVERAGE(DB15:DC15)</f>
        <v>33.700000000000003</v>
      </c>
      <c r="DE15" s="28">
        <v>33.9</v>
      </c>
      <c r="DF15" s="28">
        <v>33.6</v>
      </c>
      <c r="DG15" s="28">
        <f t="shared" ref="DG15:DG16" si="146">AVERAGE(DE15:DF15)</f>
        <v>33.75</v>
      </c>
      <c r="DH15" s="28">
        <v>33.299999999999997</v>
      </c>
      <c r="DI15" s="28">
        <v>33.6</v>
      </c>
      <c r="DJ15" s="28">
        <f t="shared" ref="DJ15:DJ16" si="147">AVERAGE(DH15:DI15)</f>
        <v>33.450000000000003</v>
      </c>
      <c r="DK15" s="28">
        <v>34</v>
      </c>
      <c r="DL15" s="28">
        <v>34</v>
      </c>
      <c r="DM15" s="28">
        <f t="shared" ref="DM15:DM16" si="148">AVERAGE(DK15:DL15)</f>
        <v>34</v>
      </c>
      <c r="DN15" s="28">
        <v>32.700000000000003</v>
      </c>
      <c r="DO15" s="28">
        <v>32.9</v>
      </c>
      <c r="DP15" s="28">
        <f t="shared" ref="DP15:DP16" si="149">AVERAGE(DN15:DO15)</f>
        <v>32.799999999999997</v>
      </c>
      <c r="DQ15" s="28">
        <v>31.4</v>
      </c>
      <c r="DR15" s="28">
        <v>31.4</v>
      </c>
      <c r="DS15" s="28">
        <f t="shared" ref="DS15:DS16" si="150">AVERAGE(DQ15:DR15)</f>
        <v>31.4</v>
      </c>
      <c r="DT15" s="28">
        <v>32.299999999999997</v>
      </c>
      <c r="DU15" s="28">
        <v>32</v>
      </c>
      <c r="DV15" s="28">
        <f t="shared" ref="DV15:DV16" si="151">AVERAGE(DT15:DU15)</f>
        <v>32.15</v>
      </c>
      <c r="DW15" s="28">
        <v>31.5</v>
      </c>
      <c r="DX15" s="28">
        <v>31.5</v>
      </c>
      <c r="DY15" s="28">
        <f t="shared" ref="DY15:DY16" si="152">AVERAGE(DW15:DX15)</f>
        <v>31.5</v>
      </c>
      <c r="DZ15" s="28">
        <v>30.1</v>
      </c>
      <c r="EA15" s="28">
        <v>30</v>
      </c>
      <c r="EB15" s="28">
        <f t="shared" ref="EB15:EB16" si="153">AVERAGE(DZ15:EA15)</f>
        <v>30.05</v>
      </c>
      <c r="EC15" s="28">
        <v>34.299999999999997</v>
      </c>
      <c r="ED15" s="28">
        <v>34.299999999999997</v>
      </c>
      <c r="EE15" s="28">
        <f t="shared" ref="EE15:EE16" si="154">AVERAGE(EC15:ED15)</f>
        <v>34.299999999999997</v>
      </c>
      <c r="EF15" s="28">
        <v>34.5</v>
      </c>
      <c r="EG15" s="28">
        <v>34.299999999999997</v>
      </c>
      <c r="EH15" s="28">
        <f t="shared" ref="EH15:EH16" si="155">AVERAGE(EF15:EG15)</f>
        <v>34.4</v>
      </c>
      <c r="EI15" s="28">
        <v>34</v>
      </c>
      <c r="EJ15" s="28">
        <v>34.200000000000003</v>
      </c>
      <c r="EK15" s="28">
        <f t="shared" ref="EK15:EK16" si="156">AVERAGE(EI15:EJ15)</f>
        <v>34.1</v>
      </c>
      <c r="EL15" s="28">
        <v>33.200000000000003</v>
      </c>
      <c r="EM15" s="28">
        <v>33.200000000000003</v>
      </c>
      <c r="EN15" s="28">
        <f t="shared" ref="EN15:EN16" si="157">AVERAGE(EL15:EM15)</f>
        <v>33.200000000000003</v>
      </c>
      <c r="EO15" s="28">
        <v>31.5</v>
      </c>
      <c r="EP15" s="28">
        <v>31.5</v>
      </c>
      <c r="EQ15" s="28">
        <f t="shared" ref="EQ15:EQ16" si="158">AVERAGE(EO15:EP15)</f>
        <v>31.5</v>
      </c>
      <c r="ER15" s="28">
        <v>32.6</v>
      </c>
      <c r="ES15" s="28">
        <v>32.1</v>
      </c>
      <c r="ET15" s="28">
        <f t="shared" ref="ET15:ET16" si="159">AVERAGE(ER15:ES15)</f>
        <v>32.35</v>
      </c>
      <c r="EU15" s="41"/>
      <c r="EV15" s="28">
        <v>34.200000000000003</v>
      </c>
      <c r="EW15" s="28">
        <v>34.200000000000003</v>
      </c>
      <c r="EX15" s="28">
        <f t="shared" si="128"/>
        <v>34.200000000000003</v>
      </c>
      <c r="EY15" s="28">
        <v>34</v>
      </c>
      <c r="EZ15" s="28">
        <v>33.5</v>
      </c>
      <c r="FA15" s="28">
        <f t="shared" si="129"/>
        <v>33.75</v>
      </c>
      <c r="FB15" s="28">
        <v>34.200000000000003</v>
      </c>
      <c r="FC15" s="28">
        <v>34</v>
      </c>
      <c r="FD15" s="28">
        <f t="shared" si="130"/>
        <v>34.1</v>
      </c>
      <c r="FE15" s="28">
        <v>33.5</v>
      </c>
      <c r="FF15" s="28">
        <v>33.700000000000003</v>
      </c>
      <c r="FG15" s="28">
        <f t="shared" si="131"/>
        <v>33.6</v>
      </c>
      <c r="FH15" s="28">
        <v>34.6</v>
      </c>
      <c r="FI15" s="28">
        <v>34.200000000000003</v>
      </c>
      <c r="FJ15" s="28">
        <f t="shared" si="132"/>
        <v>34.400000000000006</v>
      </c>
      <c r="FK15" s="28">
        <v>32.299999999999997</v>
      </c>
      <c r="FL15" s="28">
        <v>32.6</v>
      </c>
      <c r="FM15" s="28">
        <f t="shared" si="133"/>
        <v>32.450000000000003</v>
      </c>
      <c r="FN15" s="28">
        <v>31.7</v>
      </c>
      <c r="FO15" s="28">
        <v>32</v>
      </c>
      <c r="FP15" s="28">
        <f t="shared" si="134"/>
        <v>31.85</v>
      </c>
      <c r="FQ15" s="28">
        <v>31.7</v>
      </c>
      <c r="FR15" s="28">
        <v>31.6</v>
      </c>
      <c r="FS15" s="28">
        <f t="shared" si="135"/>
        <v>31.65</v>
      </c>
      <c r="FT15" s="28">
        <v>31.5</v>
      </c>
      <c r="FU15" s="28">
        <v>31.5</v>
      </c>
      <c r="FV15" s="28">
        <f t="shared" si="136"/>
        <v>31.5</v>
      </c>
      <c r="FW15" s="28">
        <v>29.3</v>
      </c>
      <c r="FX15" s="28">
        <v>29.6</v>
      </c>
      <c r="FY15" s="28">
        <f t="shared" si="137"/>
        <v>29.450000000000003</v>
      </c>
      <c r="FZ15" s="28">
        <v>34.200000000000003</v>
      </c>
      <c r="GA15" s="28">
        <v>34.5</v>
      </c>
      <c r="GB15" s="28">
        <f t="shared" si="138"/>
        <v>34.35</v>
      </c>
      <c r="GC15" s="28">
        <v>34.5</v>
      </c>
      <c r="GD15" s="28">
        <v>34.5</v>
      </c>
      <c r="GE15" s="28">
        <f t="shared" si="139"/>
        <v>34.5</v>
      </c>
      <c r="GF15" s="28">
        <v>34.5</v>
      </c>
      <c r="GG15" s="28">
        <v>34.299999999999997</v>
      </c>
      <c r="GH15" s="28">
        <f t="shared" si="140"/>
        <v>34.4</v>
      </c>
      <c r="GI15" s="28">
        <v>33.5</v>
      </c>
      <c r="GJ15" s="28">
        <v>33.299999999999997</v>
      </c>
      <c r="GK15" s="28">
        <f t="shared" si="141"/>
        <v>33.4</v>
      </c>
      <c r="GL15" s="28">
        <v>31</v>
      </c>
      <c r="GM15" s="28">
        <v>31</v>
      </c>
      <c r="GN15" s="28">
        <f t="shared" si="142"/>
        <v>31</v>
      </c>
      <c r="GO15" s="28">
        <v>32.9</v>
      </c>
      <c r="GP15" s="28">
        <v>32.9</v>
      </c>
      <c r="GQ15" s="28">
        <f t="shared" si="143"/>
        <v>32.9</v>
      </c>
      <c r="GR15" s="41"/>
      <c r="GS15" s="41"/>
      <c r="GT15" s="45"/>
      <c r="GU15" s="28">
        <f t="shared" si="72"/>
        <v>33.141750000000002</v>
      </c>
      <c r="GV15" s="28">
        <f t="shared" si="73"/>
        <v>33.189999999999991</v>
      </c>
      <c r="GW15" s="41"/>
      <c r="GX15" s="45"/>
      <c r="GY15" s="28">
        <f t="shared" si="74"/>
        <v>32.995750000000001</v>
      </c>
      <c r="GZ15" s="28">
        <f t="shared" si="75"/>
        <v>33.023333333333341</v>
      </c>
      <c r="HA15" s="41"/>
      <c r="HB15" s="45"/>
      <c r="HC15" s="28">
        <f t="shared" si="76"/>
        <v>32.884625</v>
      </c>
      <c r="HD15" s="28">
        <f t="shared" si="77"/>
        <v>32.876666666666672</v>
      </c>
      <c r="HE15" s="41"/>
      <c r="HF15" s="45"/>
      <c r="HG15" s="28">
        <f t="shared" si="78"/>
        <v>32.85575</v>
      </c>
      <c r="HH15" s="28">
        <f t="shared" si="79"/>
        <v>32.916666666666664</v>
      </c>
      <c r="HI15" s="21"/>
    </row>
    <row r="16" spans="1:217" ht="15.5" x14ac:dyDescent="0.35">
      <c r="A16" s="17"/>
      <c r="B16" s="28">
        <v>12</v>
      </c>
      <c r="C16" s="17"/>
      <c r="D16" s="41"/>
      <c r="E16" s="28">
        <v>33.700000000000003</v>
      </c>
      <c r="F16" s="28">
        <v>33.6</v>
      </c>
      <c r="G16" s="28">
        <f t="shared" si="80"/>
        <v>33.650000000000006</v>
      </c>
      <c r="H16" s="28">
        <v>32.4</v>
      </c>
      <c r="I16" s="28">
        <v>32.6</v>
      </c>
      <c r="J16" s="28">
        <f t="shared" si="81"/>
        <v>32.5</v>
      </c>
      <c r="K16" s="28">
        <v>33.5</v>
      </c>
      <c r="L16" s="28">
        <v>33.5</v>
      </c>
      <c r="M16" s="28">
        <f t="shared" si="82"/>
        <v>33.5</v>
      </c>
      <c r="N16" s="28">
        <v>33.299999999999997</v>
      </c>
      <c r="O16" s="28">
        <v>33.200000000000003</v>
      </c>
      <c r="P16" s="28">
        <f t="shared" si="83"/>
        <v>33.25</v>
      </c>
      <c r="Q16" s="28">
        <v>33.6</v>
      </c>
      <c r="R16" s="28">
        <v>32.9</v>
      </c>
      <c r="S16" s="28">
        <f t="shared" si="84"/>
        <v>33.25</v>
      </c>
      <c r="T16" s="28">
        <v>32.9</v>
      </c>
      <c r="U16" s="28">
        <v>32.700000000000003</v>
      </c>
      <c r="V16" s="28">
        <f t="shared" si="85"/>
        <v>32.799999999999997</v>
      </c>
      <c r="W16" s="28">
        <v>33.299999999999997</v>
      </c>
      <c r="X16" s="28">
        <v>33</v>
      </c>
      <c r="Y16" s="28">
        <f t="shared" si="86"/>
        <v>33.15</v>
      </c>
      <c r="Z16" s="28">
        <v>32</v>
      </c>
      <c r="AA16" s="28">
        <v>32.299999999999997</v>
      </c>
      <c r="AB16" s="28">
        <f t="shared" si="87"/>
        <v>32.15</v>
      </c>
      <c r="AC16" s="28">
        <v>31.7</v>
      </c>
      <c r="AD16" s="28">
        <v>31.7</v>
      </c>
      <c r="AE16" s="28">
        <f t="shared" si="88"/>
        <v>31.7</v>
      </c>
      <c r="AF16" s="28">
        <v>30.1</v>
      </c>
      <c r="AG16" s="28">
        <v>31.7</v>
      </c>
      <c r="AH16" s="28">
        <f t="shared" si="89"/>
        <v>30.9</v>
      </c>
      <c r="AI16" s="28">
        <v>33.299999999999997</v>
      </c>
      <c r="AJ16" s="28">
        <v>33</v>
      </c>
      <c r="AK16" s="28">
        <f t="shared" si="90"/>
        <v>33.15</v>
      </c>
      <c r="AL16" s="28">
        <v>33.5</v>
      </c>
      <c r="AM16" s="28">
        <v>32.6</v>
      </c>
      <c r="AN16" s="28">
        <f t="shared" si="91"/>
        <v>33.049999999999997</v>
      </c>
      <c r="AO16" s="28">
        <v>33.6</v>
      </c>
      <c r="AP16" s="28">
        <v>32.700000000000003</v>
      </c>
      <c r="AQ16" s="28">
        <f t="shared" si="92"/>
        <v>33.150000000000006</v>
      </c>
      <c r="AR16" s="28">
        <v>31.8</v>
      </c>
      <c r="AS16" s="28">
        <v>31.8</v>
      </c>
      <c r="AT16" s="28">
        <f t="shared" si="93"/>
        <v>31.8</v>
      </c>
      <c r="AU16" s="28">
        <v>30.1</v>
      </c>
      <c r="AV16" s="28">
        <v>29.1</v>
      </c>
      <c r="AW16" s="28">
        <f t="shared" si="94"/>
        <v>29.6</v>
      </c>
      <c r="AX16" s="28">
        <v>30.3</v>
      </c>
      <c r="AY16" s="28">
        <v>30.2</v>
      </c>
      <c r="AZ16" s="28">
        <f t="shared" si="95"/>
        <v>30.25</v>
      </c>
      <c r="BA16" s="41"/>
      <c r="BB16" s="28">
        <v>33.9</v>
      </c>
      <c r="BC16" s="28">
        <v>33.5</v>
      </c>
      <c r="BD16" s="28">
        <f t="shared" si="96"/>
        <v>33.700000000000003</v>
      </c>
      <c r="BE16" s="28">
        <v>33.299999999999997</v>
      </c>
      <c r="BF16" s="28">
        <v>33.200000000000003</v>
      </c>
      <c r="BG16" s="28">
        <f t="shared" si="97"/>
        <v>33.25</v>
      </c>
      <c r="BH16" s="28">
        <v>33.9</v>
      </c>
      <c r="BI16" s="28">
        <v>33.9</v>
      </c>
      <c r="BJ16" s="28">
        <f t="shared" si="98"/>
        <v>33.9</v>
      </c>
      <c r="BK16" s="28">
        <v>33.200000000000003</v>
      </c>
      <c r="BL16" s="28">
        <v>33.299999999999997</v>
      </c>
      <c r="BM16" s="28">
        <f t="shared" si="99"/>
        <v>33.25</v>
      </c>
      <c r="BN16" s="28">
        <v>34</v>
      </c>
      <c r="BO16" s="28">
        <v>34.200000000000003</v>
      </c>
      <c r="BP16" s="28">
        <f t="shared" si="100"/>
        <v>34.1</v>
      </c>
      <c r="BQ16" s="28">
        <v>32.9</v>
      </c>
      <c r="BR16" s="28">
        <v>32.9</v>
      </c>
      <c r="BS16" s="28">
        <f t="shared" si="101"/>
        <v>32.9</v>
      </c>
      <c r="BT16" s="28">
        <v>32.6</v>
      </c>
      <c r="BU16" s="28">
        <v>32.6</v>
      </c>
      <c r="BV16" s="28">
        <f t="shared" si="102"/>
        <v>32.6</v>
      </c>
      <c r="BW16" s="28">
        <v>31.7</v>
      </c>
      <c r="BX16" s="28">
        <v>32.1</v>
      </c>
      <c r="BY16" s="28">
        <f t="shared" si="103"/>
        <v>31.9</v>
      </c>
      <c r="BZ16" s="28">
        <v>31</v>
      </c>
      <c r="CA16" s="28">
        <v>31.8</v>
      </c>
      <c r="CB16" s="28">
        <f t="shared" si="104"/>
        <v>31.4</v>
      </c>
      <c r="CC16" s="28">
        <v>30.1</v>
      </c>
      <c r="CD16" s="28">
        <v>30.4</v>
      </c>
      <c r="CE16" s="28">
        <f t="shared" si="105"/>
        <v>30.25</v>
      </c>
      <c r="CF16" s="28">
        <v>33.700000000000003</v>
      </c>
      <c r="CG16" s="28">
        <v>33.700000000000003</v>
      </c>
      <c r="CH16" s="28">
        <f t="shared" si="106"/>
        <v>33.700000000000003</v>
      </c>
      <c r="CI16" s="28">
        <v>34.299999999999997</v>
      </c>
      <c r="CJ16" s="28">
        <v>34.200000000000003</v>
      </c>
      <c r="CK16" s="28">
        <f t="shared" si="107"/>
        <v>34.25</v>
      </c>
      <c r="CL16" s="28">
        <v>34.200000000000003</v>
      </c>
      <c r="CM16" s="28">
        <v>34.200000000000003</v>
      </c>
      <c r="CN16" s="28">
        <f t="shared" si="108"/>
        <v>34.200000000000003</v>
      </c>
      <c r="CO16" s="28">
        <v>32.299999999999997</v>
      </c>
      <c r="CP16" s="28">
        <v>32.700000000000003</v>
      </c>
      <c r="CQ16" s="28">
        <f t="shared" si="109"/>
        <v>32.5</v>
      </c>
      <c r="CR16" s="28">
        <v>31.4</v>
      </c>
      <c r="CS16" s="28">
        <v>31.8</v>
      </c>
      <c r="CT16" s="28">
        <f t="shared" si="110"/>
        <v>31.6</v>
      </c>
      <c r="CU16" s="28">
        <v>32.9</v>
      </c>
      <c r="CV16" s="28">
        <v>32.9</v>
      </c>
      <c r="CW16" s="28">
        <f t="shared" si="111"/>
        <v>32.9</v>
      </c>
      <c r="CX16" s="41"/>
      <c r="CY16" s="28">
        <v>34</v>
      </c>
      <c r="CZ16" s="28">
        <v>33.9</v>
      </c>
      <c r="DA16" s="28">
        <f t="shared" si="144"/>
        <v>33.950000000000003</v>
      </c>
      <c r="DB16" s="28">
        <v>33.700000000000003</v>
      </c>
      <c r="DC16" s="28">
        <v>33.5</v>
      </c>
      <c r="DD16" s="28">
        <f t="shared" si="145"/>
        <v>33.6</v>
      </c>
      <c r="DE16" s="28">
        <v>33.700000000000003</v>
      </c>
      <c r="DF16" s="28">
        <v>33.700000000000003</v>
      </c>
      <c r="DG16" s="28">
        <f t="shared" si="146"/>
        <v>33.700000000000003</v>
      </c>
      <c r="DH16" s="28">
        <v>33.5</v>
      </c>
      <c r="DI16" s="28">
        <v>33.299999999999997</v>
      </c>
      <c r="DJ16" s="28">
        <f t="shared" si="147"/>
        <v>33.4</v>
      </c>
      <c r="DK16" s="28">
        <v>34</v>
      </c>
      <c r="DL16" s="28">
        <v>34.299999999999997</v>
      </c>
      <c r="DM16" s="28">
        <f t="shared" si="148"/>
        <v>34.15</v>
      </c>
      <c r="DN16" s="28">
        <v>32.700000000000003</v>
      </c>
      <c r="DO16" s="28">
        <v>32.4</v>
      </c>
      <c r="DP16" s="28">
        <f t="shared" si="149"/>
        <v>32.549999999999997</v>
      </c>
      <c r="DQ16" s="28">
        <v>32.700000000000003</v>
      </c>
      <c r="DR16" s="28">
        <v>32.6</v>
      </c>
      <c r="DS16" s="28">
        <f t="shared" si="150"/>
        <v>32.650000000000006</v>
      </c>
      <c r="DT16" s="28">
        <v>32.700000000000003</v>
      </c>
      <c r="DU16" s="28">
        <v>32.4</v>
      </c>
      <c r="DV16" s="28">
        <f t="shared" si="151"/>
        <v>32.549999999999997</v>
      </c>
      <c r="DW16" s="28">
        <v>32</v>
      </c>
      <c r="DX16" s="28">
        <v>31.7</v>
      </c>
      <c r="DY16" s="28">
        <f t="shared" si="152"/>
        <v>31.85</v>
      </c>
      <c r="DZ16" s="28">
        <v>29.6</v>
      </c>
      <c r="EA16" s="28">
        <v>29.6</v>
      </c>
      <c r="EB16" s="28">
        <f t="shared" si="153"/>
        <v>29.6</v>
      </c>
      <c r="EC16" s="28">
        <v>33.6</v>
      </c>
      <c r="ED16" s="28">
        <v>33.299999999999997</v>
      </c>
      <c r="EE16" s="28">
        <f t="shared" si="154"/>
        <v>33.450000000000003</v>
      </c>
      <c r="EF16" s="28">
        <v>33.6</v>
      </c>
      <c r="EG16" s="28">
        <v>34.200000000000003</v>
      </c>
      <c r="EH16" s="28">
        <f t="shared" si="155"/>
        <v>33.900000000000006</v>
      </c>
      <c r="EI16" s="28">
        <v>34.299999999999997</v>
      </c>
      <c r="EJ16" s="28">
        <v>33.6</v>
      </c>
      <c r="EK16" s="28">
        <f t="shared" si="156"/>
        <v>33.950000000000003</v>
      </c>
      <c r="EL16" s="28">
        <v>32.6</v>
      </c>
      <c r="EM16" s="28">
        <v>32.700000000000003</v>
      </c>
      <c r="EN16" s="28">
        <f t="shared" si="157"/>
        <v>32.650000000000006</v>
      </c>
      <c r="EO16" s="28">
        <v>31.8</v>
      </c>
      <c r="EP16" s="28">
        <v>31.4</v>
      </c>
      <c r="EQ16" s="28">
        <f t="shared" si="158"/>
        <v>31.6</v>
      </c>
      <c r="ER16" s="28">
        <v>32.700000000000003</v>
      </c>
      <c r="ES16" s="28">
        <v>31.8</v>
      </c>
      <c r="ET16" s="28">
        <f t="shared" si="159"/>
        <v>32.25</v>
      </c>
      <c r="EU16" s="41"/>
      <c r="EV16" s="28">
        <v>34.200000000000003</v>
      </c>
      <c r="EW16" s="28">
        <v>34.200000000000003</v>
      </c>
      <c r="EX16" s="28">
        <f t="shared" si="128"/>
        <v>34.200000000000003</v>
      </c>
      <c r="EY16" s="28">
        <v>33.299999999999997</v>
      </c>
      <c r="EZ16" s="28">
        <v>33</v>
      </c>
      <c r="FA16" s="28">
        <f t="shared" si="129"/>
        <v>33.15</v>
      </c>
      <c r="FB16" s="28">
        <v>34.299999999999997</v>
      </c>
      <c r="FC16" s="28">
        <v>33.700000000000003</v>
      </c>
      <c r="FD16" s="28">
        <f t="shared" si="130"/>
        <v>34</v>
      </c>
      <c r="FE16" s="28">
        <v>33.299999999999997</v>
      </c>
      <c r="FF16" s="28">
        <v>33.200000000000003</v>
      </c>
      <c r="FG16" s="28">
        <f t="shared" si="131"/>
        <v>33.25</v>
      </c>
      <c r="FH16" s="28">
        <v>34.5</v>
      </c>
      <c r="FI16" s="28">
        <v>34.299999999999997</v>
      </c>
      <c r="FJ16" s="28">
        <f t="shared" si="132"/>
        <v>34.4</v>
      </c>
      <c r="FK16" s="28">
        <v>32.700000000000003</v>
      </c>
      <c r="FL16" s="28">
        <v>32.700000000000003</v>
      </c>
      <c r="FM16" s="28">
        <f t="shared" si="133"/>
        <v>32.700000000000003</v>
      </c>
      <c r="FN16" s="28">
        <v>33.299999999999997</v>
      </c>
      <c r="FO16" s="28">
        <v>32</v>
      </c>
      <c r="FP16" s="28">
        <f t="shared" si="134"/>
        <v>32.65</v>
      </c>
      <c r="FQ16" s="28">
        <v>33</v>
      </c>
      <c r="FR16" s="28">
        <v>32.6</v>
      </c>
      <c r="FS16" s="28">
        <f t="shared" si="135"/>
        <v>32.799999999999997</v>
      </c>
      <c r="FT16" s="28">
        <v>31.4</v>
      </c>
      <c r="FU16" s="28">
        <v>31</v>
      </c>
      <c r="FV16" s="28">
        <f t="shared" si="136"/>
        <v>31.2</v>
      </c>
      <c r="FW16" s="28">
        <v>29.2</v>
      </c>
      <c r="FX16" s="28">
        <v>29.3</v>
      </c>
      <c r="FY16" s="28">
        <f t="shared" si="137"/>
        <v>29.25</v>
      </c>
      <c r="FZ16" s="28">
        <v>34</v>
      </c>
      <c r="GA16" s="28">
        <v>34.200000000000003</v>
      </c>
      <c r="GB16" s="28">
        <f t="shared" si="138"/>
        <v>34.1</v>
      </c>
      <c r="GC16" s="28">
        <v>34.200000000000003</v>
      </c>
      <c r="GD16" s="28">
        <v>34.5</v>
      </c>
      <c r="GE16" s="28">
        <f t="shared" si="139"/>
        <v>34.35</v>
      </c>
      <c r="GF16" s="28">
        <v>34.5</v>
      </c>
      <c r="GG16" s="28">
        <v>34.5</v>
      </c>
      <c r="GH16" s="28">
        <f t="shared" si="140"/>
        <v>34.5</v>
      </c>
      <c r="GI16" s="28">
        <v>33.5</v>
      </c>
      <c r="GJ16" s="28">
        <v>33.5</v>
      </c>
      <c r="GK16" s="28">
        <f t="shared" si="141"/>
        <v>33.5</v>
      </c>
      <c r="GL16" s="28">
        <v>31.5</v>
      </c>
      <c r="GM16" s="28">
        <v>31.5</v>
      </c>
      <c r="GN16" s="28">
        <f t="shared" si="142"/>
        <v>31.5</v>
      </c>
      <c r="GO16" s="28">
        <v>32.4</v>
      </c>
      <c r="GP16" s="28">
        <v>32.4</v>
      </c>
      <c r="GQ16" s="28">
        <f t="shared" si="143"/>
        <v>32.4</v>
      </c>
      <c r="GR16" s="41"/>
      <c r="GS16" s="41"/>
      <c r="GT16" s="45"/>
      <c r="GU16" s="28">
        <f t="shared" si="72"/>
        <v>32.460875000000001</v>
      </c>
      <c r="GV16" s="28">
        <f t="shared" si="73"/>
        <v>32.356666666666662</v>
      </c>
      <c r="GW16" s="41"/>
      <c r="GX16" s="45"/>
      <c r="GY16" s="28">
        <f t="shared" si="74"/>
        <v>32.864874999999998</v>
      </c>
      <c r="GZ16" s="28">
        <f t="shared" si="75"/>
        <v>32.876666666666665</v>
      </c>
      <c r="HA16" s="41"/>
      <c r="HB16" s="45"/>
      <c r="HC16" s="28">
        <f t="shared" si="76"/>
        <v>32.83</v>
      </c>
      <c r="HD16" s="28">
        <f t="shared" si="77"/>
        <v>32.81333333333334</v>
      </c>
      <c r="HE16" s="41"/>
      <c r="HF16" s="45"/>
      <c r="HG16" s="28">
        <f t="shared" si="78"/>
        <v>33.035375000000002</v>
      </c>
      <c r="HH16" s="28">
        <f t="shared" si="79"/>
        <v>32.986666666666665</v>
      </c>
      <c r="HI16" s="21"/>
    </row>
    <row r="17" spans="1:217" ht="15.5" x14ac:dyDescent="0.35">
      <c r="A17" s="17"/>
      <c r="B17" s="28">
        <v>13</v>
      </c>
      <c r="C17" s="17"/>
      <c r="D17" s="41"/>
      <c r="E17" s="28">
        <v>34.299999999999997</v>
      </c>
      <c r="F17" s="28">
        <v>34.299999999999997</v>
      </c>
      <c r="G17" s="28">
        <f t="shared" ref="G17" si="160">AVERAGE(F17,E17)</f>
        <v>34.299999999999997</v>
      </c>
      <c r="H17" s="28">
        <v>34.6</v>
      </c>
      <c r="I17" s="28">
        <v>34.6</v>
      </c>
      <c r="J17" s="28">
        <f t="shared" ref="J17" si="161">AVERAGE(I17,H17)</f>
        <v>34.6</v>
      </c>
      <c r="K17" s="28">
        <v>33.299999999999997</v>
      </c>
      <c r="L17" s="28">
        <v>33.299999999999997</v>
      </c>
      <c r="M17" s="28">
        <f t="shared" ref="M17" si="162">AVERAGE(L17,K17)</f>
        <v>33.299999999999997</v>
      </c>
      <c r="N17" s="28">
        <v>33.6</v>
      </c>
      <c r="O17" s="28">
        <v>33.700000000000003</v>
      </c>
      <c r="P17" s="28">
        <f t="shared" ref="P17" si="163">AVERAGE(O17,N17)</f>
        <v>33.650000000000006</v>
      </c>
      <c r="Q17" s="28">
        <v>33.5</v>
      </c>
      <c r="R17" s="28">
        <v>33.200000000000003</v>
      </c>
      <c r="S17" s="28">
        <f t="shared" ref="S17" si="164">AVERAGE(R17,Q17)</f>
        <v>33.35</v>
      </c>
      <c r="T17" s="28">
        <v>33.299999999999997</v>
      </c>
      <c r="U17" s="28">
        <v>33.200000000000003</v>
      </c>
      <c r="V17" s="28">
        <f t="shared" ref="V17" si="165">AVERAGE(U17,T17)</f>
        <v>33.25</v>
      </c>
      <c r="W17" s="28">
        <v>33.200000000000003</v>
      </c>
      <c r="X17" s="28">
        <v>33.5</v>
      </c>
      <c r="Y17" s="28">
        <f t="shared" ref="Y17" si="166">AVERAGE(X17,W17)</f>
        <v>33.35</v>
      </c>
      <c r="Z17" s="28">
        <v>32.700000000000003</v>
      </c>
      <c r="AA17" s="28">
        <v>32.700000000000003</v>
      </c>
      <c r="AB17" s="28">
        <f t="shared" ref="AB17" si="167">AVERAGE(AA17,Z17)</f>
        <v>32.700000000000003</v>
      </c>
      <c r="AC17" s="28">
        <v>32.700000000000003</v>
      </c>
      <c r="AD17" s="28">
        <v>32.6</v>
      </c>
      <c r="AE17" s="28">
        <f t="shared" ref="AE17" si="168">AVERAGE(AD17,AC17)</f>
        <v>32.650000000000006</v>
      </c>
      <c r="AF17" s="28">
        <v>32.9</v>
      </c>
      <c r="AG17" s="28">
        <v>32.9</v>
      </c>
      <c r="AH17" s="28">
        <f t="shared" ref="AH17" si="169">AVERAGE(AG17,AF17)</f>
        <v>32.9</v>
      </c>
      <c r="AI17" s="28">
        <v>34.799999999999997</v>
      </c>
      <c r="AJ17" s="28">
        <v>34.9</v>
      </c>
      <c r="AK17" s="28">
        <f t="shared" ref="AK17" si="170">AVERAGE(AJ17,AI17)</f>
        <v>34.849999999999994</v>
      </c>
      <c r="AL17" s="28">
        <v>34.6</v>
      </c>
      <c r="AM17" s="28">
        <v>34.5</v>
      </c>
      <c r="AN17" s="28">
        <f t="shared" ref="AN17" si="171">AVERAGE(AM17,AL17)</f>
        <v>34.549999999999997</v>
      </c>
      <c r="AO17" s="28">
        <v>33.9</v>
      </c>
      <c r="AP17" s="28">
        <v>33.6</v>
      </c>
      <c r="AQ17" s="28">
        <f t="shared" ref="AQ17" si="172">AVERAGE(AP17,AO17)</f>
        <v>33.75</v>
      </c>
      <c r="AR17" s="28">
        <v>33.5</v>
      </c>
      <c r="AS17" s="28">
        <v>33.6</v>
      </c>
      <c r="AT17" s="28">
        <f t="shared" ref="AT17" si="173">AVERAGE(AS17,AR17)</f>
        <v>33.549999999999997</v>
      </c>
      <c r="AU17" s="28">
        <v>33</v>
      </c>
      <c r="AV17" s="28">
        <v>32.9</v>
      </c>
      <c r="AW17" s="28">
        <f t="shared" ref="AW17" si="174">AVERAGE(AV17,AU17)</f>
        <v>32.950000000000003</v>
      </c>
      <c r="AX17" s="28">
        <v>33.700000000000003</v>
      </c>
      <c r="AY17" s="28">
        <v>33.6</v>
      </c>
      <c r="AZ17" s="28">
        <f t="shared" ref="AZ17" si="175">AVERAGE(AY17,AX17)</f>
        <v>33.650000000000006</v>
      </c>
      <c r="BA17" s="41"/>
      <c r="BB17" s="28">
        <v>34.200000000000003</v>
      </c>
      <c r="BC17" s="28">
        <v>34.200000000000003</v>
      </c>
      <c r="BD17" s="28">
        <f t="shared" ref="BD17" si="176">AVERAGE(BC17,BB17)</f>
        <v>34.200000000000003</v>
      </c>
      <c r="BE17" s="28">
        <v>34.5</v>
      </c>
      <c r="BF17" s="28">
        <v>34.299999999999997</v>
      </c>
      <c r="BG17" s="28">
        <f t="shared" ref="BG17" si="177">AVERAGE(BF17,BE17)</f>
        <v>34.4</v>
      </c>
      <c r="BH17" s="28">
        <v>33.6</v>
      </c>
      <c r="BI17" s="28">
        <v>33.9</v>
      </c>
      <c r="BJ17" s="28">
        <f t="shared" ref="BJ17" si="178">AVERAGE(BI17,BH17)</f>
        <v>33.75</v>
      </c>
      <c r="BK17" s="28">
        <v>33.5</v>
      </c>
      <c r="BL17" s="28">
        <v>33.5</v>
      </c>
      <c r="BM17" s="28">
        <f t="shared" ref="BM17" si="179">AVERAGE(BL17,BK17)</f>
        <v>33.5</v>
      </c>
      <c r="BN17" s="28">
        <v>33.9</v>
      </c>
      <c r="BO17" s="28">
        <v>33.700000000000003</v>
      </c>
      <c r="BP17" s="28">
        <f t="shared" ref="BP17" si="180">AVERAGE(BO17,BN17)</f>
        <v>33.799999999999997</v>
      </c>
      <c r="BQ17" s="28">
        <v>32.4</v>
      </c>
      <c r="BR17" s="28">
        <v>32.6</v>
      </c>
      <c r="BS17" s="28">
        <f t="shared" ref="BS17" si="181">AVERAGE(BR17,BQ17)</f>
        <v>32.5</v>
      </c>
      <c r="BT17" s="28">
        <v>32.700000000000003</v>
      </c>
      <c r="BU17" s="28">
        <v>32.9</v>
      </c>
      <c r="BV17" s="28">
        <f t="shared" ref="BV17" si="182">AVERAGE(BU17,BT17)</f>
        <v>32.799999999999997</v>
      </c>
      <c r="BW17" s="28">
        <v>32.4</v>
      </c>
      <c r="BX17" s="28">
        <v>32.4</v>
      </c>
      <c r="BY17" s="28">
        <f t="shared" ref="BY17" si="183">AVERAGE(BX17,BW17)</f>
        <v>32.4</v>
      </c>
      <c r="BZ17" s="28">
        <v>32</v>
      </c>
      <c r="CA17" s="28">
        <v>31.8</v>
      </c>
      <c r="CB17" s="28">
        <f t="shared" ref="CB17" si="184">AVERAGE(CA17,BZ17)</f>
        <v>31.9</v>
      </c>
      <c r="CC17" s="28">
        <v>31.2</v>
      </c>
      <c r="CD17" s="28">
        <v>31.4</v>
      </c>
      <c r="CE17" s="28">
        <f t="shared" ref="CE17" si="185">AVERAGE(CD17,CC17)</f>
        <v>31.299999999999997</v>
      </c>
      <c r="CF17" s="28">
        <v>34.6</v>
      </c>
      <c r="CG17" s="28">
        <v>34.5</v>
      </c>
      <c r="CH17" s="28">
        <f t="shared" ref="CH17" si="186">AVERAGE(CG17,CF17)</f>
        <v>34.549999999999997</v>
      </c>
      <c r="CI17" s="28">
        <v>34.6</v>
      </c>
      <c r="CJ17" s="28">
        <v>34.299999999999997</v>
      </c>
      <c r="CK17" s="28">
        <f t="shared" ref="CK17" si="187">AVERAGE(CJ17,CI17)</f>
        <v>34.450000000000003</v>
      </c>
      <c r="CL17" s="28">
        <v>34.200000000000003</v>
      </c>
      <c r="CM17" s="28">
        <v>34</v>
      </c>
      <c r="CN17" s="28">
        <f t="shared" ref="CN17" si="188">AVERAGE(CM17,CL17)</f>
        <v>34.1</v>
      </c>
      <c r="CO17" s="28">
        <v>31.8</v>
      </c>
      <c r="CP17" s="28">
        <v>32.299999999999997</v>
      </c>
      <c r="CQ17" s="28">
        <f t="shared" ref="CQ17" si="189">AVERAGE(CP17,CO17)</f>
        <v>32.049999999999997</v>
      </c>
      <c r="CR17" s="28">
        <v>31.5</v>
      </c>
      <c r="CS17" s="28">
        <v>31.7</v>
      </c>
      <c r="CT17" s="28">
        <f t="shared" ref="CT17" si="190">AVERAGE(CS17,CR17)</f>
        <v>31.6</v>
      </c>
      <c r="CU17" s="28">
        <v>33</v>
      </c>
      <c r="CV17" s="28">
        <v>33.200000000000003</v>
      </c>
      <c r="CW17" s="28">
        <f t="shared" ref="CW17" si="191">AVERAGE(CV17,CU17)</f>
        <v>33.1</v>
      </c>
      <c r="CX17" s="41"/>
      <c r="CY17" s="28">
        <v>34.1</v>
      </c>
      <c r="CZ17" s="28">
        <v>34</v>
      </c>
      <c r="DA17" s="28">
        <f t="shared" ref="DA17" si="192">AVERAGE(CZ17,CY17)</f>
        <v>34.049999999999997</v>
      </c>
      <c r="DB17" s="28">
        <v>34.4</v>
      </c>
      <c r="DC17" s="28">
        <v>34.200000000000003</v>
      </c>
      <c r="DD17" s="28">
        <f t="shared" ref="DD17" si="193">AVERAGE(DC17,DB17)</f>
        <v>34.299999999999997</v>
      </c>
      <c r="DE17" s="28">
        <v>33.5</v>
      </c>
      <c r="DF17" s="28">
        <v>33.6</v>
      </c>
      <c r="DG17" s="28">
        <f t="shared" ref="DG17" si="194">AVERAGE(DF17,DE17)</f>
        <v>33.549999999999997</v>
      </c>
      <c r="DH17" s="28">
        <v>33.6</v>
      </c>
      <c r="DI17" s="28">
        <v>33.299999999999997</v>
      </c>
      <c r="DJ17" s="28">
        <f t="shared" ref="DJ17" si="195">AVERAGE(DI17,DH17)</f>
        <v>33.450000000000003</v>
      </c>
      <c r="DK17" s="28">
        <v>33.200000000000003</v>
      </c>
      <c r="DL17" s="28">
        <v>33.299999999999997</v>
      </c>
      <c r="DM17" s="28">
        <f t="shared" ref="DM17" si="196">AVERAGE(DL17,DK17)</f>
        <v>33.25</v>
      </c>
      <c r="DN17" s="28">
        <v>32.4</v>
      </c>
      <c r="DO17" s="28">
        <v>32.6</v>
      </c>
      <c r="DP17" s="28">
        <f t="shared" ref="DP17" si="197">AVERAGE(DO17,DN17)</f>
        <v>32.5</v>
      </c>
      <c r="DQ17" s="28">
        <v>32.700000000000003</v>
      </c>
      <c r="DR17" s="28">
        <v>32.6</v>
      </c>
      <c r="DS17" s="28">
        <f t="shared" ref="DS17" si="198">AVERAGE(DR17,DQ17)</f>
        <v>32.650000000000006</v>
      </c>
      <c r="DT17" s="28">
        <v>32.1</v>
      </c>
      <c r="DU17" s="28">
        <v>32</v>
      </c>
      <c r="DV17" s="28">
        <f t="shared" ref="DV17" si="199">AVERAGE(DU17,DT17)</f>
        <v>32.049999999999997</v>
      </c>
      <c r="DW17" s="28">
        <v>32</v>
      </c>
      <c r="DX17" s="28">
        <v>32.1</v>
      </c>
      <c r="DY17" s="28">
        <f t="shared" ref="DY17" si="200">AVERAGE(DX17,DW17)</f>
        <v>32.049999999999997</v>
      </c>
      <c r="DZ17" s="28">
        <v>31</v>
      </c>
      <c r="EA17" s="28">
        <v>30.8</v>
      </c>
      <c r="EB17" s="28">
        <f t="shared" ref="EB17" si="201">AVERAGE(EA17,DZ17)</f>
        <v>30.9</v>
      </c>
      <c r="EC17" s="28">
        <v>34.299999999999997</v>
      </c>
      <c r="ED17" s="28">
        <v>34.299999999999997</v>
      </c>
      <c r="EE17" s="28">
        <f t="shared" ref="EE17" si="202">AVERAGE(ED17,EC17)</f>
        <v>34.299999999999997</v>
      </c>
      <c r="EF17" s="28">
        <v>34.200000000000003</v>
      </c>
      <c r="EG17" s="28">
        <v>34</v>
      </c>
      <c r="EH17" s="28">
        <f t="shared" ref="EH17" si="203">AVERAGE(EG17,EF17)</f>
        <v>34.1</v>
      </c>
      <c r="EI17" s="28">
        <v>34</v>
      </c>
      <c r="EJ17" s="28">
        <v>33.9</v>
      </c>
      <c r="EK17" s="28">
        <f t="shared" ref="EK17" si="204">AVERAGE(EJ17,EI17)</f>
        <v>33.950000000000003</v>
      </c>
      <c r="EL17" s="28">
        <v>32.700000000000003</v>
      </c>
      <c r="EM17" s="28">
        <v>32.9</v>
      </c>
      <c r="EN17" s="28">
        <f t="shared" ref="EN17" si="205">AVERAGE(EM17,EL17)</f>
        <v>32.799999999999997</v>
      </c>
      <c r="EO17" s="28">
        <v>32.1</v>
      </c>
      <c r="EP17" s="28">
        <v>32.1</v>
      </c>
      <c r="EQ17" s="28">
        <f t="shared" ref="EQ17" si="206">AVERAGE(EP17,EO17)</f>
        <v>32.1</v>
      </c>
      <c r="ER17" s="28">
        <v>33</v>
      </c>
      <c r="ES17" s="28">
        <v>32.700000000000003</v>
      </c>
      <c r="ET17" s="28">
        <f t="shared" ref="ET17" si="207">AVERAGE(ES17,ER17)</f>
        <v>32.85</v>
      </c>
      <c r="EU17" s="41"/>
      <c r="EV17" s="28">
        <v>34.5</v>
      </c>
      <c r="EW17" s="28">
        <v>34.1</v>
      </c>
      <c r="EX17" s="28">
        <f t="shared" ref="EX17" si="208">AVERAGE(EW17,EV17)</f>
        <v>34.299999999999997</v>
      </c>
      <c r="EY17" s="28">
        <v>34.6</v>
      </c>
      <c r="EZ17" s="28">
        <v>34.1</v>
      </c>
      <c r="FA17" s="28">
        <f t="shared" ref="FA17" si="209">AVERAGE(EZ17,EY17)</f>
        <v>34.35</v>
      </c>
      <c r="FB17" s="28">
        <v>34.200000000000003</v>
      </c>
      <c r="FC17" s="28">
        <v>33.299999999999997</v>
      </c>
      <c r="FD17" s="28">
        <f t="shared" ref="FD17" si="210">AVERAGE(FC17,FB17)</f>
        <v>33.75</v>
      </c>
      <c r="FE17" s="28">
        <v>33.6</v>
      </c>
      <c r="FF17" s="28">
        <v>33.200000000000003</v>
      </c>
      <c r="FG17" s="28">
        <f t="shared" ref="FG17" si="211">AVERAGE(FF17,FE17)</f>
        <v>33.400000000000006</v>
      </c>
      <c r="FH17" s="28">
        <v>34</v>
      </c>
      <c r="FI17" s="28">
        <v>33.5</v>
      </c>
      <c r="FJ17" s="28">
        <f t="shared" ref="FJ17" si="212">AVERAGE(FI17,FH17)</f>
        <v>33.75</v>
      </c>
      <c r="FK17" s="28">
        <v>32.299999999999997</v>
      </c>
      <c r="FL17" s="28">
        <v>31.8</v>
      </c>
      <c r="FM17" s="28">
        <f t="shared" ref="FM17" si="213">AVERAGE(FL17,FK17)</f>
        <v>32.049999999999997</v>
      </c>
      <c r="FN17" s="28">
        <v>31.2</v>
      </c>
      <c r="FO17" s="28">
        <v>31.2</v>
      </c>
      <c r="FP17" s="28">
        <f t="shared" ref="FP17" si="214">AVERAGE(FO17,FN17)</f>
        <v>31.2</v>
      </c>
      <c r="FQ17" s="28">
        <v>32.1</v>
      </c>
      <c r="FR17" s="28">
        <v>31.7</v>
      </c>
      <c r="FS17" s="28">
        <f t="shared" ref="FS17" si="215">AVERAGE(FR17,FQ17)</f>
        <v>31.9</v>
      </c>
      <c r="FT17" s="28">
        <v>31.5</v>
      </c>
      <c r="FU17" s="28">
        <v>31.5</v>
      </c>
      <c r="FV17" s="28">
        <f t="shared" ref="FV17" si="216">AVERAGE(FU17,FT17)</f>
        <v>31.5</v>
      </c>
      <c r="FW17" s="28">
        <v>30.3</v>
      </c>
      <c r="FX17" s="28">
        <v>30.1</v>
      </c>
      <c r="FY17" s="28">
        <f t="shared" ref="FY17" si="217">AVERAGE(FX17,FW17)</f>
        <v>30.200000000000003</v>
      </c>
      <c r="FZ17" s="28">
        <v>34.5</v>
      </c>
      <c r="GA17" s="28">
        <v>34.200000000000003</v>
      </c>
      <c r="GB17" s="28">
        <f t="shared" ref="GB17" si="218">AVERAGE(GA17,FZ17)</f>
        <v>34.35</v>
      </c>
      <c r="GC17" s="28">
        <v>34.200000000000003</v>
      </c>
      <c r="GD17" s="28">
        <v>34.200000000000003</v>
      </c>
      <c r="GE17" s="28">
        <f t="shared" ref="GE17" si="219">AVERAGE(GD17,GC17)</f>
        <v>34.200000000000003</v>
      </c>
      <c r="GF17" s="28">
        <v>33.9</v>
      </c>
      <c r="GG17" s="28">
        <v>33.799999999999997</v>
      </c>
      <c r="GH17" s="28">
        <f t="shared" ref="GH17" si="220">AVERAGE(GG17,GF17)</f>
        <v>33.849999999999994</v>
      </c>
      <c r="GI17" s="28">
        <v>32.6</v>
      </c>
      <c r="GJ17" s="28">
        <v>32.6</v>
      </c>
      <c r="GK17" s="28">
        <f t="shared" ref="GK17" si="221">AVERAGE(GJ17,GI17)</f>
        <v>32.6</v>
      </c>
      <c r="GL17" s="28">
        <v>32</v>
      </c>
      <c r="GM17" s="28">
        <v>32</v>
      </c>
      <c r="GN17" s="28">
        <v>32.9</v>
      </c>
      <c r="GO17" s="28">
        <v>32.9</v>
      </c>
      <c r="GP17" s="28">
        <v>32.700000000000003</v>
      </c>
      <c r="GQ17" s="28">
        <f t="shared" ref="GQ17" si="222">AVERAGE(GP17,GO17)</f>
        <v>32.799999999999997</v>
      </c>
      <c r="GR17" s="41"/>
      <c r="GS17" s="41"/>
      <c r="GT17" s="45"/>
      <c r="GU17" s="28">
        <f t="shared" si="72"/>
        <v>33.392375000000001</v>
      </c>
      <c r="GV17" s="28">
        <f t="shared" si="73"/>
        <v>33.516666666666666</v>
      </c>
      <c r="GW17" s="41"/>
      <c r="GX17" s="45"/>
      <c r="GY17" s="28">
        <f t="shared" si="74"/>
        <v>32.939000000000007</v>
      </c>
      <c r="GZ17" s="28">
        <f t="shared" si="75"/>
        <v>33.066666666666677</v>
      </c>
      <c r="HA17" s="41"/>
      <c r="HB17" s="45"/>
      <c r="HC17" s="28">
        <f t="shared" si="76"/>
        <v>32.858874999999998</v>
      </c>
      <c r="HD17" s="28">
        <f t="shared" si="77"/>
        <v>32.970000000000006</v>
      </c>
      <c r="HE17" s="41"/>
      <c r="HF17" s="45"/>
      <c r="HG17" s="28">
        <f t="shared" si="78"/>
        <v>32.736125000000001</v>
      </c>
      <c r="HH17" s="28">
        <f t="shared" si="79"/>
        <v>32.85</v>
      </c>
      <c r="HI17" s="21"/>
    </row>
    <row r="18" spans="1:217" ht="15.5" x14ac:dyDescent="0.35">
      <c r="A18" s="17"/>
      <c r="B18" s="28">
        <v>14</v>
      </c>
      <c r="C18" s="17"/>
      <c r="D18" s="41"/>
      <c r="E18" s="28">
        <v>33.700000000000003</v>
      </c>
      <c r="F18" s="28">
        <v>33.700000000000003</v>
      </c>
      <c r="G18" s="28">
        <f t="shared" ref="G18" si="223">AVERAGE(E18:F18)</f>
        <v>33.700000000000003</v>
      </c>
      <c r="H18" s="28">
        <v>33.200000000000003</v>
      </c>
      <c r="I18" s="28">
        <v>29.4</v>
      </c>
      <c r="J18" s="28">
        <f t="shared" ref="J18" si="224">AVERAGE(H18:I18)</f>
        <v>31.3</v>
      </c>
      <c r="K18" s="28">
        <v>33.700000000000003</v>
      </c>
      <c r="L18" s="28">
        <v>31.8</v>
      </c>
      <c r="M18" s="28">
        <f t="shared" ref="M18" si="225">AVERAGE(K18:L18)</f>
        <v>32.75</v>
      </c>
      <c r="N18" s="28">
        <v>28.2</v>
      </c>
      <c r="O18" s="28">
        <v>32.6</v>
      </c>
      <c r="P18" s="28">
        <f t="shared" ref="P18" si="226">AVERAGE(N18:O18)</f>
        <v>30.4</v>
      </c>
      <c r="Q18" s="28">
        <v>32.700000000000003</v>
      </c>
      <c r="R18" s="28">
        <v>33.200000000000003</v>
      </c>
      <c r="S18" s="28">
        <f t="shared" ref="S18" si="227">AVERAGE(Q18:R18)</f>
        <v>32.950000000000003</v>
      </c>
      <c r="T18" s="28">
        <v>32.299999999999997</v>
      </c>
      <c r="U18" s="28">
        <v>32</v>
      </c>
      <c r="V18" s="28">
        <f t="shared" ref="V18" si="228">AVERAGE(T18:U18)</f>
        <v>32.15</v>
      </c>
      <c r="W18" s="28">
        <v>32.1</v>
      </c>
      <c r="X18" s="28">
        <v>32.4</v>
      </c>
      <c r="Y18" s="28">
        <f t="shared" ref="Y18" si="229">AVERAGE(W18:X18)</f>
        <v>32.25</v>
      </c>
      <c r="Z18" s="28">
        <v>31.1</v>
      </c>
      <c r="AA18" s="28">
        <v>32.4</v>
      </c>
      <c r="AB18" s="28">
        <f t="shared" ref="AB18" si="230">AVERAGE(Z18:AA18)</f>
        <v>31.75</v>
      </c>
      <c r="AC18" s="28">
        <v>31</v>
      </c>
      <c r="AD18" s="28">
        <v>30.7</v>
      </c>
      <c r="AE18" s="28">
        <f t="shared" ref="AE18" si="231">AVERAGE(AC18:AD18)</f>
        <v>30.85</v>
      </c>
      <c r="AF18" s="28">
        <v>28.2</v>
      </c>
      <c r="AG18" s="28">
        <v>29</v>
      </c>
      <c r="AH18" s="28">
        <f t="shared" ref="AH18" si="232">AVERAGE(AF18:AG18)</f>
        <v>28.6</v>
      </c>
      <c r="AI18" s="28">
        <v>33.6</v>
      </c>
      <c r="AJ18" s="28">
        <v>33.6</v>
      </c>
      <c r="AK18" s="28">
        <f t="shared" ref="AK18" si="233">AVERAGE(AI18:AJ18)</f>
        <v>33.6</v>
      </c>
      <c r="AL18" s="28">
        <v>33.200000000000003</v>
      </c>
      <c r="AM18" s="28">
        <v>33</v>
      </c>
      <c r="AN18" s="28">
        <f t="shared" ref="AN18" si="234">AVERAGE(AL18:AM18)</f>
        <v>33.1</v>
      </c>
      <c r="AO18" s="28">
        <v>32.799999999999997</v>
      </c>
      <c r="AP18" s="28">
        <v>32.9</v>
      </c>
      <c r="AQ18" s="28">
        <f t="shared" ref="AQ18" si="235">AVERAGE(AO18:AP18)</f>
        <v>32.849999999999994</v>
      </c>
      <c r="AR18" s="28">
        <v>31.7</v>
      </c>
      <c r="AS18" s="28">
        <v>31</v>
      </c>
      <c r="AT18" s="28">
        <f t="shared" ref="AT18" si="236">AVERAGE(AR18:AS18)</f>
        <v>31.35</v>
      </c>
      <c r="AU18" s="28">
        <v>31.7</v>
      </c>
      <c r="AV18" s="28">
        <v>29.6</v>
      </c>
      <c r="AW18" s="28">
        <f t="shared" ref="AW18" si="237">AVERAGE(AU18:AV18)</f>
        <v>30.65</v>
      </c>
      <c r="AX18" s="28">
        <v>32</v>
      </c>
      <c r="AY18" s="28">
        <v>31.4</v>
      </c>
      <c r="AZ18" s="28">
        <f t="shared" ref="AZ18" si="238">AVERAGE(AX18:AY18)</f>
        <v>31.7</v>
      </c>
      <c r="BA18" s="41"/>
      <c r="BB18" s="28">
        <v>33.5</v>
      </c>
      <c r="BC18" s="28">
        <v>33.299999999999997</v>
      </c>
      <c r="BD18" s="28">
        <f t="shared" ref="BD18" si="239">AVERAGE(BB18:BC18)</f>
        <v>33.4</v>
      </c>
      <c r="BE18" s="28">
        <v>29.2</v>
      </c>
      <c r="BF18" s="28">
        <v>28.6</v>
      </c>
      <c r="BG18" s="28">
        <f t="shared" ref="BG18" si="240">AVERAGE(BE18:BF18)</f>
        <v>28.9</v>
      </c>
      <c r="BH18" s="28">
        <v>32.9</v>
      </c>
      <c r="BI18" s="28">
        <v>32.9</v>
      </c>
      <c r="BJ18" s="28">
        <f t="shared" ref="BJ18" si="241">AVERAGE(BH18:BI18)</f>
        <v>32.9</v>
      </c>
      <c r="BK18" s="28">
        <v>32</v>
      </c>
      <c r="BL18" s="28">
        <v>32</v>
      </c>
      <c r="BM18" s="28">
        <f t="shared" ref="BM18" si="242">AVERAGE(BK18:BL18)</f>
        <v>32</v>
      </c>
      <c r="BN18" s="28">
        <v>33.299999999999997</v>
      </c>
      <c r="BO18" s="28">
        <v>32.700000000000003</v>
      </c>
      <c r="BP18" s="28">
        <f t="shared" ref="BP18" si="243">AVERAGE(BN18:BO18)</f>
        <v>33</v>
      </c>
      <c r="BQ18" s="28">
        <v>31.4</v>
      </c>
      <c r="BR18" s="28">
        <v>31.8</v>
      </c>
      <c r="BS18" s="28">
        <f t="shared" ref="BS18" si="244">AVERAGE(BQ18:BR18)</f>
        <v>31.6</v>
      </c>
      <c r="BT18" s="28">
        <v>30.8</v>
      </c>
      <c r="BU18" s="28">
        <v>31</v>
      </c>
      <c r="BV18" s="28">
        <f t="shared" ref="BV18" si="245">AVERAGE(BT18:BU18)</f>
        <v>30.9</v>
      </c>
      <c r="BW18" s="28">
        <v>31.1</v>
      </c>
      <c r="BX18" s="28">
        <v>30.8</v>
      </c>
      <c r="BY18" s="28">
        <f t="shared" ref="BY18" si="246">AVERAGE(BW18:BX18)</f>
        <v>30.950000000000003</v>
      </c>
      <c r="BZ18" s="28">
        <v>30.1</v>
      </c>
      <c r="CA18" s="28">
        <v>30.7</v>
      </c>
      <c r="CB18" s="28">
        <f t="shared" ref="CB18" si="247">AVERAGE(BZ18:CA18)</f>
        <v>30.4</v>
      </c>
      <c r="CC18" s="28">
        <v>29.4</v>
      </c>
      <c r="CD18" s="28">
        <v>28.6</v>
      </c>
      <c r="CE18" s="28">
        <f t="shared" ref="CE18" si="248">AVERAGE(CC18:CD18)</f>
        <v>29</v>
      </c>
      <c r="CF18" s="28">
        <v>33.299999999999997</v>
      </c>
      <c r="CG18" s="28">
        <v>33.5</v>
      </c>
      <c r="CH18" s="28">
        <f t="shared" ref="CH18" si="249">AVERAGE(CF18:CG18)</f>
        <v>33.4</v>
      </c>
      <c r="CI18" s="28">
        <v>32.9</v>
      </c>
      <c r="CJ18" s="28">
        <v>33.200000000000003</v>
      </c>
      <c r="CK18" s="28">
        <f t="shared" ref="CK18" si="250">AVERAGE(CI18:CJ18)</f>
        <v>33.049999999999997</v>
      </c>
      <c r="CL18" s="28">
        <v>33.200000000000003</v>
      </c>
      <c r="CM18" s="28">
        <v>33</v>
      </c>
      <c r="CN18" s="28">
        <f t="shared" ref="CN18" si="251">AVERAGE(CL18:CM18)</f>
        <v>33.1</v>
      </c>
      <c r="CO18" s="28">
        <v>32</v>
      </c>
      <c r="CP18" s="28">
        <v>31.7</v>
      </c>
      <c r="CQ18" s="28">
        <f t="shared" ref="CQ18" si="252">AVERAGE(CO18:CP18)</f>
        <v>31.85</v>
      </c>
      <c r="CR18" s="28">
        <v>30.7</v>
      </c>
      <c r="CS18" s="28">
        <v>30.5</v>
      </c>
      <c r="CT18" s="28">
        <f t="shared" ref="CT18" si="253">AVERAGE(CR18:CS18)</f>
        <v>30.6</v>
      </c>
      <c r="CU18" s="28">
        <v>31.4</v>
      </c>
      <c r="CV18" s="28">
        <v>32</v>
      </c>
      <c r="CW18" s="28">
        <f t="shared" ref="CW18" si="254">AVERAGE(CU18:CV18)</f>
        <v>31.7</v>
      </c>
      <c r="CX18" s="41"/>
      <c r="CY18" s="28">
        <v>33.9</v>
      </c>
      <c r="CZ18" s="28">
        <v>33.6</v>
      </c>
      <c r="DA18" s="28">
        <f>AVERAGE(CY18:CZ18)</f>
        <v>33.75</v>
      </c>
      <c r="DB18" s="28">
        <v>33.200000000000003</v>
      </c>
      <c r="DC18" s="28">
        <v>33</v>
      </c>
      <c r="DD18" s="28">
        <f>AVERAGE(DB18:DC18)</f>
        <v>33.1</v>
      </c>
      <c r="DE18" s="28">
        <v>33.6</v>
      </c>
      <c r="DF18" s="28">
        <v>33.5</v>
      </c>
      <c r="DG18" s="28">
        <f>AVERAGE(DE18:DF18)</f>
        <v>33.549999999999997</v>
      </c>
      <c r="DH18" s="28">
        <v>32.4</v>
      </c>
      <c r="DI18" s="28">
        <v>32.6</v>
      </c>
      <c r="DJ18" s="28">
        <f>AVERAGE(DH18:DI18)</f>
        <v>32.5</v>
      </c>
      <c r="DK18" s="28">
        <v>33.299999999999997</v>
      </c>
      <c r="DL18" s="28">
        <v>33.6</v>
      </c>
      <c r="DM18" s="28">
        <f>AVERAGE(DK18:DL18)</f>
        <v>33.450000000000003</v>
      </c>
      <c r="DN18" s="28">
        <v>31.5</v>
      </c>
      <c r="DO18" s="28">
        <v>31.7</v>
      </c>
      <c r="DP18" s="28">
        <f>AVERAGE(DN18:DO18)</f>
        <v>31.6</v>
      </c>
      <c r="DQ18" s="28">
        <v>30.3</v>
      </c>
      <c r="DR18" s="28">
        <v>30.7</v>
      </c>
      <c r="DS18" s="28">
        <f>AVERAGE(DQ18:DR18)</f>
        <v>30.5</v>
      </c>
      <c r="DT18" s="28">
        <v>31.4</v>
      </c>
      <c r="DU18" s="28">
        <v>32.299999999999997</v>
      </c>
      <c r="DV18" s="28">
        <f>AVERAGE(DT18:DU18)</f>
        <v>31.849999999999998</v>
      </c>
      <c r="DW18" s="28">
        <v>30.5</v>
      </c>
      <c r="DX18" s="28">
        <v>30.7</v>
      </c>
      <c r="DY18" s="28">
        <f>AVERAGE(DW18:DX18)</f>
        <v>30.6</v>
      </c>
      <c r="DZ18" s="28">
        <v>29</v>
      </c>
      <c r="EA18" s="28">
        <v>28.9</v>
      </c>
      <c r="EB18" s="28">
        <f>AVERAGE(DZ18:EA18)</f>
        <v>28.95</v>
      </c>
      <c r="EC18" s="28">
        <v>34</v>
      </c>
      <c r="ED18" s="28">
        <v>33.9</v>
      </c>
      <c r="EE18" s="28">
        <f>AVERAGE(EC18:ED18)</f>
        <v>33.950000000000003</v>
      </c>
      <c r="EF18" s="28">
        <v>34</v>
      </c>
      <c r="EG18" s="28">
        <v>33.9</v>
      </c>
      <c r="EH18" s="28">
        <f>AVERAGE(EF18:EG18)</f>
        <v>33.950000000000003</v>
      </c>
      <c r="EI18" s="28">
        <v>33.9</v>
      </c>
      <c r="EJ18" s="28">
        <v>33.6</v>
      </c>
      <c r="EK18" s="28">
        <f>AVERAGE(EI18:EJ18)</f>
        <v>33.75</v>
      </c>
      <c r="EL18" s="28">
        <v>32.700000000000003</v>
      </c>
      <c r="EM18" s="28">
        <v>32</v>
      </c>
      <c r="EN18" s="28">
        <f>AVERAGE(EL18:EM18)</f>
        <v>32.35</v>
      </c>
      <c r="EO18" s="28">
        <v>31.2</v>
      </c>
      <c r="EP18" s="28">
        <v>31.2</v>
      </c>
      <c r="EQ18" s="28">
        <f>AVERAGE(EO18:EP18)</f>
        <v>31.2</v>
      </c>
      <c r="ER18" s="28">
        <v>31.7</v>
      </c>
      <c r="ES18" s="28">
        <v>32</v>
      </c>
      <c r="ET18" s="28">
        <f>AVERAGE(ER18:ES18)</f>
        <v>31.85</v>
      </c>
      <c r="EU18" s="41"/>
      <c r="EV18" s="28">
        <v>33.700000000000003</v>
      </c>
      <c r="EW18" s="28">
        <v>33.9</v>
      </c>
      <c r="EX18" s="28">
        <f>AVERAGE(EV18:EW18)</f>
        <v>33.799999999999997</v>
      </c>
      <c r="EY18" s="28">
        <v>33.200000000000003</v>
      </c>
      <c r="EZ18" s="28">
        <v>32.1</v>
      </c>
      <c r="FA18" s="28">
        <f>AVERAGE(EY18:EZ18)</f>
        <v>32.650000000000006</v>
      </c>
      <c r="FB18" s="28">
        <v>32</v>
      </c>
      <c r="FC18" s="28">
        <v>33.5</v>
      </c>
      <c r="FD18" s="28">
        <f>AVERAGE(FB18:FC18)</f>
        <v>32.75</v>
      </c>
      <c r="FE18" s="28">
        <v>32.1</v>
      </c>
      <c r="FF18" s="28">
        <v>32.4</v>
      </c>
      <c r="FG18" s="28">
        <f>AVERAGE(FE18:FF18)</f>
        <v>32.25</v>
      </c>
      <c r="FH18" s="28">
        <v>34.299999999999997</v>
      </c>
      <c r="FI18" s="28">
        <v>33.9</v>
      </c>
      <c r="FJ18" s="28">
        <f>AVERAGE(FH18:FI18)</f>
        <v>34.099999999999994</v>
      </c>
      <c r="FK18" s="28">
        <v>31.7</v>
      </c>
      <c r="FL18" s="28">
        <v>32.1</v>
      </c>
      <c r="FM18" s="28">
        <f>AVERAGE(FK18:FL18)</f>
        <v>31.9</v>
      </c>
      <c r="FN18" s="28">
        <v>30</v>
      </c>
      <c r="FO18" s="28">
        <v>29.8</v>
      </c>
      <c r="FP18" s="28">
        <f>AVERAGE(FN18:FO18)</f>
        <v>29.9</v>
      </c>
      <c r="FQ18" s="28">
        <v>31.8</v>
      </c>
      <c r="FR18" s="28">
        <v>32.1</v>
      </c>
      <c r="FS18" s="28">
        <f>AVERAGE(FQ18:FR18)</f>
        <v>31.950000000000003</v>
      </c>
      <c r="FT18" s="28">
        <v>30.1</v>
      </c>
      <c r="FU18" s="28">
        <v>30.3</v>
      </c>
      <c r="FV18" s="28">
        <f>AVERAGE(FT18:FU18)</f>
        <v>30.200000000000003</v>
      </c>
      <c r="FW18" s="28">
        <v>28.3</v>
      </c>
      <c r="FX18" s="28">
        <v>28.6</v>
      </c>
      <c r="FY18" s="28">
        <f>AVERAGE(FW18:FX18)</f>
        <v>28.450000000000003</v>
      </c>
      <c r="FZ18" s="28">
        <v>33.5</v>
      </c>
      <c r="GA18" s="28">
        <v>33.6</v>
      </c>
      <c r="GB18" s="28">
        <f>AVERAGE(FZ18:GA18)</f>
        <v>33.549999999999997</v>
      </c>
      <c r="GC18" s="28">
        <v>34</v>
      </c>
      <c r="GD18" s="28">
        <v>33.9</v>
      </c>
      <c r="GE18" s="28">
        <f>AVERAGE(GC18:GD18)</f>
        <v>33.950000000000003</v>
      </c>
      <c r="GF18" s="28">
        <v>34</v>
      </c>
      <c r="GG18" s="28">
        <v>33.9</v>
      </c>
      <c r="GH18" s="28">
        <f>AVERAGE(GF18:GG18)</f>
        <v>33.950000000000003</v>
      </c>
      <c r="GI18" s="28">
        <v>33</v>
      </c>
      <c r="GJ18" s="28">
        <v>32.6</v>
      </c>
      <c r="GK18" s="28">
        <f>AVERAGE(GI18:GJ18)</f>
        <v>32.799999999999997</v>
      </c>
      <c r="GL18" s="28">
        <v>31.2</v>
      </c>
      <c r="GM18" s="28">
        <v>31.2</v>
      </c>
      <c r="GN18" s="28">
        <f>AVERAGE(GL18:GM18)</f>
        <v>31.2</v>
      </c>
      <c r="GO18" s="28">
        <v>31.5</v>
      </c>
      <c r="GP18" s="28">
        <v>31.7</v>
      </c>
      <c r="GQ18" s="28">
        <f>AVERAGE(GO18:GP18)</f>
        <v>31.6</v>
      </c>
      <c r="GR18" s="41"/>
      <c r="GS18" s="41"/>
      <c r="GT18" s="45"/>
      <c r="GU18" s="28">
        <f t="shared" si="72"/>
        <v>31.985875</v>
      </c>
      <c r="GV18" s="28">
        <f t="shared" si="73"/>
        <v>31.910000000000004</v>
      </c>
      <c r="GW18" s="41"/>
      <c r="GX18" s="45"/>
      <c r="GY18" s="28">
        <f t="shared" si="74"/>
        <v>31.827375000000004</v>
      </c>
      <c r="GZ18" s="28">
        <f t="shared" si="75"/>
        <v>31.856666666666669</v>
      </c>
      <c r="HA18" s="41"/>
      <c r="HB18" s="45"/>
      <c r="HC18" s="28">
        <f t="shared" si="76"/>
        <v>32.240250000000003</v>
      </c>
      <c r="HD18" s="28">
        <f t="shared" si="77"/>
        <v>32.253333333333337</v>
      </c>
      <c r="HE18" s="41"/>
      <c r="HF18" s="45"/>
      <c r="HG18" s="28">
        <f t="shared" si="78"/>
        <v>32.251375000000003</v>
      </c>
      <c r="HH18" s="28">
        <f t="shared" si="79"/>
        <v>32.156666666666666</v>
      </c>
      <c r="HI18" s="21"/>
    </row>
    <row r="19" spans="1:217" ht="15.5" x14ac:dyDescent="0.35">
      <c r="A19" s="17"/>
      <c r="B19" s="17"/>
      <c r="C19" s="17"/>
      <c r="D19" s="41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41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41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41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41"/>
      <c r="GS19" s="41"/>
      <c r="GT19" s="45"/>
      <c r="GU19" s="26"/>
      <c r="GV19" s="26"/>
      <c r="GW19" s="41"/>
      <c r="GX19" s="45"/>
      <c r="GY19" s="26"/>
      <c r="GZ19" s="26"/>
      <c r="HA19" s="41"/>
      <c r="HB19" s="45"/>
      <c r="HC19" s="26"/>
      <c r="HD19" s="26"/>
      <c r="HE19" s="41"/>
      <c r="HF19" s="45"/>
      <c r="HG19" s="26"/>
      <c r="HH19" s="26"/>
      <c r="HI19" s="21"/>
    </row>
    <row r="20" spans="1:217" ht="15.5" x14ac:dyDescent="0.35">
      <c r="A20" s="17"/>
      <c r="B20" s="22"/>
      <c r="C20" s="18" t="e">
        <f>AVERAGE(C7:C11)</f>
        <v>#DIV/0!</v>
      </c>
      <c r="D20" s="41"/>
      <c r="E20" s="42">
        <f>AVERAGE(E7:E18)</f>
        <v>34.241666666666667</v>
      </c>
      <c r="F20" s="42">
        <f t="shared" ref="F20:BA20" si="255">AVERAGE(F7:F18)</f>
        <v>34.300000000000004</v>
      </c>
      <c r="G20" s="42">
        <f t="shared" si="255"/>
        <v>34.270833333333336</v>
      </c>
      <c r="H20" s="42">
        <f t="shared" si="255"/>
        <v>33.541666666666664</v>
      </c>
      <c r="I20" s="42">
        <f t="shared" si="255"/>
        <v>33.233333333333334</v>
      </c>
      <c r="J20" s="42">
        <f t="shared" si="255"/>
        <v>33.387500000000003</v>
      </c>
      <c r="K20" s="42">
        <f t="shared" si="255"/>
        <v>33.491666666666667</v>
      </c>
      <c r="L20" s="42">
        <f t="shared" si="255"/>
        <v>33.258333333333333</v>
      </c>
      <c r="M20" s="42">
        <f t="shared" si="255"/>
        <v>33.375</v>
      </c>
      <c r="N20" s="42">
        <f t="shared" si="255"/>
        <v>32.65</v>
      </c>
      <c r="O20" s="42">
        <f t="shared" si="255"/>
        <v>33.258333333333333</v>
      </c>
      <c r="P20" s="42">
        <f t="shared" si="255"/>
        <v>32.954166666666673</v>
      </c>
      <c r="Q20" s="42">
        <f t="shared" si="255"/>
        <v>33.366666666666667</v>
      </c>
      <c r="R20" s="42">
        <f t="shared" si="255"/>
        <v>33.416666666666664</v>
      </c>
      <c r="S20" s="42">
        <f t="shared" si="255"/>
        <v>33.391666666666666</v>
      </c>
      <c r="T20" s="42">
        <f t="shared" si="255"/>
        <v>32.508333333333333</v>
      </c>
      <c r="U20" s="42">
        <f t="shared" si="255"/>
        <v>32.624999999999993</v>
      </c>
      <c r="V20" s="42">
        <f t="shared" si="255"/>
        <v>32.566666666666663</v>
      </c>
      <c r="W20" s="42">
        <f t="shared" si="255"/>
        <v>32.166666666666671</v>
      </c>
      <c r="X20" s="42">
        <f t="shared" si="255"/>
        <v>32.208333333333329</v>
      </c>
      <c r="Y20" s="42">
        <f t="shared" si="255"/>
        <v>32.1875</v>
      </c>
      <c r="Z20" s="42">
        <f t="shared" si="255"/>
        <v>32.233333333333327</v>
      </c>
      <c r="AA20" s="42">
        <f t="shared" si="255"/>
        <v>32.508333333333333</v>
      </c>
      <c r="AB20" s="42">
        <f t="shared" si="255"/>
        <v>32.37083333333333</v>
      </c>
      <c r="AC20" s="42">
        <f t="shared" si="255"/>
        <v>31.875</v>
      </c>
      <c r="AD20" s="42">
        <f t="shared" si="255"/>
        <v>31.891666666666666</v>
      </c>
      <c r="AE20" s="42">
        <f t="shared" si="255"/>
        <v>31.883333333333336</v>
      </c>
      <c r="AF20" s="42">
        <f t="shared" si="255"/>
        <v>30.583333333333332</v>
      </c>
      <c r="AG20" s="42">
        <f t="shared" si="255"/>
        <v>30.791666666666661</v>
      </c>
      <c r="AH20" s="42">
        <f t="shared" si="255"/>
        <v>30.6875</v>
      </c>
      <c r="AI20" s="42">
        <f t="shared" si="255"/>
        <v>33.550000000000004</v>
      </c>
      <c r="AJ20" s="42">
        <f t="shared" si="255"/>
        <v>33.56666666666667</v>
      </c>
      <c r="AK20" s="42">
        <f t="shared" si="255"/>
        <v>33.55833333333333</v>
      </c>
      <c r="AL20" s="42">
        <f t="shared" si="255"/>
        <v>33.841666666666669</v>
      </c>
      <c r="AM20" s="42">
        <f t="shared" si="255"/>
        <v>33.75</v>
      </c>
      <c r="AN20" s="42">
        <f t="shared" si="255"/>
        <v>33.795833333333334</v>
      </c>
      <c r="AO20" s="42">
        <f t="shared" si="255"/>
        <v>33.574999999999996</v>
      </c>
      <c r="AP20" s="42">
        <f t="shared" si="255"/>
        <v>33.55833333333333</v>
      </c>
      <c r="AQ20" s="42">
        <f t="shared" si="255"/>
        <v>33.566666666666663</v>
      </c>
      <c r="AR20" s="42">
        <f t="shared" si="255"/>
        <v>32.724999999999994</v>
      </c>
      <c r="AS20" s="42">
        <f t="shared" si="255"/>
        <v>32.708333333333336</v>
      </c>
      <c r="AT20" s="42">
        <f t="shared" si="255"/>
        <v>32.716666666666676</v>
      </c>
      <c r="AU20" s="42">
        <f t="shared" si="255"/>
        <v>31.825000000000003</v>
      </c>
      <c r="AV20" s="42">
        <f t="shared" si="255"/>
        <v>31.558333333333337</v>
      </c>
      <c r="AW20" s="42">
        <f t="shared" si="255"/>
        <v>31.691666666666666</v>
      </c>
      <c r="AX20" s="42">
        <f t="shared" si="255"/>
        <v>32.325000000000003</v>
      </c>
      <c r="AY20" s="42">
        <f t="shared" si="255"/>
        <v>32.341666666666661</v>
      </c>
      <c r="AZ20" s="42">
        <f t="shared" si="255"/>
        <v>32.333333333333329</v>
      </c>
      <c r="BA20" s="45" t="e">
        <f t="shared" si="255"/>
        <v>#DIV/0!</v>
      </c>
      <c r="BB20" s="42">
        <f>AVERAGE(BB7:BB18)</f>
        <v>34.233333333333327</v>
      </c>
      <c r="BC20" s="42">
        <f t="shared" ref="BC20:CW20" si="256">AVERAGE(BC7:BC18)</f>
        <v>34.158333333333339</v>
      </c>
      <c r="BD20" s="42">
        <f t="shared" si="256"/>
        <v>34.195833333333333</v>
      </c>
      <c r="BE20" s="42">
        <f t="shared" si="256"/>
        <v>33.416666666666664</v>
      </c>
      <c r="BF20" s="42">
        <f t="shared" si="256"/>
        <v>33.366666666666667</v>
      </c>
      <c r="BG20" s="42">
        <f t="shared" si="256"/>
        <v>33.391666666666659</v>
      </c>
      <c r="BH20" s="42">
        <f t="shared" si="256"/>
        <v>33.725000000000001</v>
      </c>
      <c r="BI20" s="42">
        <f t="shared" si="256"/>
        <v>33.624999999999993</v>
      </c>
      <c r="BJ20" s="42">
        <f t="shared" si="256"/>
        <v>33.674999999999997</v>
      </c>
      <c r="BK20" s="42">
        <f t="shared" si="256"/>
        <v>33.049999999999997</v>
      </c>
      <c r="BL20" s="42">
        <f t="shared" si="256"/>
        <v>33.06666666666667</v>
      </c>
      <c r="BM20" s="42">
        <f t="shared" si="256"/>
        <v>33.05833333333333</v>
      </c>
      <c r="BN20" s="42">
        <f t="shared" si="256"/>
        <v>33.791666666666664</v>
      </c>
      <c r="BO20" s="42">
        <f t="shared" si="256"/>
        <v>33.716666666666661</v>
      </c>
      <c r="BP20" s="42">
        <f t="shared" si="256"/>
        <v>33.75416666666667</v>
      </c>
      <c r="BQ20" s="42">
        <f t="shared" si="256"/>
        <v>32.391666666666659</v>
      </c>
      <c r="BR20" s="42">
        <f t="shared" si="256"/>
        <v>32.43333333333333</v>
      </c>
      <c r="BS20" s="42">
        <f t="shared" si="256"/>
        <v>32.412500000000001</v>
      </c>
      <c r="BT20" s="42">
        <f t="shared" si="256"/>
        <v>32.016666666666666</v>
      </c>
      <c r="BU20" s="42">
        <f t="shared" si="256"/>
        <v>31.983333333333334</v>
      </c>
      <c r="BV20" s="42">
        <f t="shared" si="256"/>
        <v>32</v>
      </c>
      <c r="BW20" s="42">
        <f t="shared" si="256"/>
        <v>32.366666666666667</v>
      </c>
      <c r="BX20" s="42">
        <f t="shared" si="256"/>
        <v>32.31666666666667</v>
      </c>
      <c r="BY20" s="42">
        <f t="shared" si="256"/>
        <v>32.341666666666661</v>
      </c>
      <c r="BZ20" s="42">
        <f t="shared" si="256"/>
        <v>31.583333333333332</v>
      </c>
      <c r="CA20" s="42">
        <f t="shared" si="256"/>
        <v>31.625</v>
      </c>
      <c r="CB20" s="42">
        <f t="shared" si="256"/>
        <v>31.604166666666661</v>
      </c>
      <c r="CC20" s="42">
        <f t="shared" si="256"/>
        <v>30.008333333333329</v>
      </c>
      <c r="CD20" s="42">
        <f t="shared" si="256"/>
        <v>30.041666666666661</v>
      </c>
      <c r="CE20" s="42">
        <f t="shared" si="256"/>
        <v>30.024999999999995</v>
      </c>
      <c r="CF20" s="42">
        <f t="shared" si="256"/>
        <v>33.75</v>
      </c>
      <c r="CG20" s="42">
        <f t="shared" si="256"/>
        <v>33.699999999999996</v>
      </c>
      <c r="CH20" s="42">
        <f t="shared" si="256"/>
        <v>33.725000000000001</v>
      </c>
      <c r="CI20" s="42">
        <f t="shared" si="256"/>
        <v>34.041666666666671</v>
      </c>
      <c r="CJ20" s="42">
        <f t="shared" si="256"/>
        <v>33.975000000000001</v>
      </c>
      <c r="CK20" s="42">
        <f t="shared" si="256"/>
        <v>34.008333333333333</v>
      </c>
      <c r="CL20" s="42">
        <f t="shared" si="256"/>
        <v>33.9</v>
      </c>
      <c r="CM20" s="42">
        <f t="shared" si="256"/>
        <v>33.858333333333327</v>
      </c>
      <c r="CN20" s="42">
        <f t="shared" si="256"/>
        <v>33.87916666666667</v>
      </c>
      <c r="CO20" s="42">
        <f t="shared" si="256"/>
        <v>32.883333333333333</v>
      </c>
      <c r="CP20" s="42">
        <f t="shared" si="256"/>
        <v>32.833333333333329</v>
      </c>
      <c r="CQ20" s="42">
        <f t="shared" si="256"/>
        <v>32.858333333333341</v>
      </c>
      <c r="CR20" s="42">
        <f t="shared" si="256"/>
        <v>31.624999999999996</v>
      </c>
      <c r="CS20" s="42">
        <f t="shared" si="256"/>
        <v>31.525000000000002</v>
      </c>
      <c r="CT20" s="42">
        <f t="shared" si="256"/>
        <v>31.575000000000006</v>
      </c>
      <c r="CU20" s="42">
        <f t="shared" si="256"/>
        <v>32.566666666666663</v>
      </c>
      <c r="CV20" s="42">
        <f t="shared" si="256"/>
        <v>32.5</v>
      </c>
      <c r="CW20" s="42">
        <f t="shared" si="256"/>
        <v>32.533333333333339</v>
      </c>
      <c r="CX20" s="45" t="e">
        <f t="shared" ref="CX20" si="257">AVERAGE(CX7:CX18)</f>
        <v>#DIV/0!</v>
      </c>
      <c r="CY20" s="42">
        <f>AVERAGE(CY7:CY18)</f>
        <v>34.291666666666664</v>
      </c>
      <c r="CZ20" s="42">
        <f t="shared" ref="CZ20:ET20" si="258">AVERAGE(CZ7:CZ18)</f>
        <v>34.125</v>
      </c>
      <c r="DA20" s="42">
        <f t="shared" si="258"/>
        <v>34.208333333333329</v>
      </c>
      <c r="DB20" s="42">
        <f t="shared" si="258"/>
        <v>33.841666666666661</v>
      </c>
      <c r="DC20" s="42">
        <f t="shared" si="258"/>
        <v>33.724999999999994</v>
      </c>
      <c r="DD20" s="42">
        <f t="shared" si="258"/>
        <v>33.783333333333339</v>
      </c>
      <c r="DE20" s="42">
        <f t="shared" si="258"/>
        <v>33.758333333333333</v>
      </c>
      <c r="DF20" s="42">
        <f t="shared" si="258"/>
        <v>33.658333333333339</v>
      </c>
      <c r="DG20" s="42">
        <f t="shared" si="258"/>
        <v>33.708333333333336</v>
      </c>
      <c r="DH20" s="42">
        <f t="shared" si="258"/>
        <v>33.083333333333336</v>
      </c>
      <c r="DI20" s="42">
        <f t="shared" si="258"/>
        <v>33.016666666666673</v>
      </c>
      <c r="DJ20" s="42">
        <f t="shared" si="258"/>
        <v>33.04999999999999</v>
      </c>
      <c r="DK20" s="42">
        <f t="shared" si="258"/>
        <v>33.716666666666669</v>
      </c>
      <c r="DL20" s="42">
        <f t="shared" si="258"/>
        <v>33.708333333333336</v>
      </c>
      <c r="DM20" s="42">
        <f t="shared" si="258"/>
        <v>33.712499999999991</v>
      </c>
      <c r="DN20" s="42">
        <f t="shared" si="258"/>
        <v>32.4</v>
      </c>
      <c r="DO20" s="42">
        <f t="shared" si="258"/>
        <v>32.466666666666661</v>
      </c>
      <c r="DP20" s="42">
        <f t="shared" si="258"/>
        <v>32.433333333333337</v>
      </c>
      <c r="DQ20" s="42">
        <f t="shared" si="258"/>
        <v>31.758333333333329</v>
      </c>
      <c r="DR20" s="42">
        <f t="shared" si="258"/>
        <v>31.791666666666668</v>
      </c>
      <c r="DS20" s="42">
        <f t="shared" si="258"/>
        <v>31.774999999999995</v>
      </c>
      <c r="DT20" s="42">
        <f t="shared" si="258"/>
        <v>32.208333333333336</v>
      </c>
      <c r="DU20" s="42">
        <f t="shared" si="258"/>
        <v>32.183333333333337</v>
      </c>
      <c r="DV20" s="42">
        <f t="shared" si="258"/>
        <v>32.19583333333334</v>
      </c>
      <c r="DW20" s="42">
        <f t="shared" si="258"/>
        <v>31.474999999999998</v>
      </c>
      <c r="DX20" s="42">
        <f t="shared" si="258"/>
        <v>31.558333333333337</v>
      </c>
      <c r="DY20" s="42">
        <f t="shared" si="258"/>
        <v>31.516666666666676</v>
      </c>
      <c r="DZ20" s="42">
        <f t="shared" si="258"/>
        <v>29.716666666666669</v>
      </c>
      <c r="EA20" s="42">
        <f t="shared" si="258"/>
        <v>29.533333333333335</v>
      </c>
      <c r="EB20" s="42">
        <f t="shared" si="258"/>
        <v>29.625</v>
      </c>
      <c r="EC20" s="42">
        <f t="shared" si="258"/>
        <v>33.616666666666674</v>
      </c>
      <c r="ED20" s="42">
        <f t="shared" si="258"/>
        <v>33.65</v>
      </c>
      <c r="EE20" s="42">
        <f t="shared" si="258"/>
        <v>33.633333333333333</v>
      </c>
      <c r="EF20" s="42">
        <f t="shared" si="258"/>
        <v>33.975000000000001</v>
      </c>
      <c r="EG20" s="42">
        <f t="shared" si="258"/>
        <v>34.041666666666664</v>
      </c>
      <c r="EH20" s="42">
        <f t="shared" si="258"/>
        <v>34.008333333333333</v>
      </c>
      <c r="EI20" s="42">
        <f t="shared" si="258"/>
        <v>33.875</v>
      </c>
      <c r="EJ20" s="42">
        <f t="shared" si="258"/>
        <v>33.908333333333339</v>
      </c>
      <c r="EK20" s="42">
        <f t="shared" si="258"/>
        <v>33.891666666666666</v>
      </c>
      <c r="EL20" s="42">
        <f t="shared" si="258"/>
        <v>32.86666666666666</v>
      </c>
      <c r="EM20" s="42">
        <f t="shared" si="258"/>
        <v>32.9</v>
      </c>
      <c r="EN20" s="42">
        <f t="shared" si="258"/>
        <v>32.88333333333334</v>
      </c>
      <c r="EO20" s="42">
        <f t="shared" si="258"/>
        <v>31.683333333333337</v>
      </c>
      <c r="EP20" s="42">
        <f t="shared" si="258"/>
        <v>31.7</v>
      </c>
      <c r="EQ20" s="42">
        <f t="shared" si="258"/>
        <v>31.691666666666666</v>
      </c>
      <c r="ER20" s="42">
        <f t="shared" si="258"/>
        <v>32.533333333333339</v>
      </c>
      <c r="ES20" s="42">
        <f t="shared" si="258"/>
        <v>32.425000000000004</v>
      </c>
      <c r="ET20" s="42">
        <f t="shared" si="258"/>
        <v>32.479166666666671</v>
      </c>
      <c r="EU20" s="45" t="e">
        <f t="shared" ref="EU20" si="259">AVERAGE(EU7:EU18)</f>
        <v>#DIV/0!</v>
      </c>
      <c r="EV20" s="42">
        <f>AVERAGE(EV7:EV18)</f>
        <v>34.233333333333334</v>
      </c>
      <c r="EW20" s="42">
        <f t="shared" ref="EW20:GQ20" si="260">AVERAGE(EW7:EW18)</f>
        <v>34.166666666666664</v>
      </c>
      <c r="EX20" s="42">
        <f t="shared" si="260"/>
        <v>34.200000000000003</v>
      </c>
      <c r="EY20" s="42">
        <f t="shared" si="260"/>
        <v>33.633333333333333</v>
      </c>
      <c r="EZ20" s="42">
        <f t="shared" si="260"/>
        <v>33.416666666666671</v>
      </c>
      <c r="FA20" s="42">
        <f t="shared" si="260"/>
        <v>33.524999999999999</v>
      </c>
      <c r="FB20" s="42">
        <f t="shared" si="260"/>
        <v>33.941666666666663</v>
      </c>
      <c r="FC20" s="42">
        <f t="shared" si="260"/>
        <v>33.791666666666664</v>
      </c>
      <c r="FD20" s="42">
        <f t="shared" si="260"/>
        <v>33.866666666666667</v>
      </c>
      <c r="FE20" s="42">
        <f t="shared" si="260"/>
        <v>33.250000000000007</v>
      </c>
      <c r="FF20" s="42">
        <f t="shared" si="260"/>
        <v>33.174999999999997</v>
      </c>
      <c r="FG20" s="42">
        <f t="shared" si="260"/>
        <v>33.212500000000006</v>
      </c>
      <c r="FH20" s="42">
        <f t="shared" si="260"/>
        <v>34.308333333333337</v>
      </c>
      <c r="FI20" s="42">
        <f t="shared" si="260"/>
        <v>34.1</v>
      </c>
      <c r="FJ20" s="42">
        <f t="shared" si="260"/>
        <v>34.204166666666659</v>
      </c>
      <c r="FK20" s="42">
        <f t="shared" si="260"/>
        <v>32.31666666666667</v>
      </c>
      <c r="FL20" s="42">
        <f t="shared" si="260"/>
        <v>32.383333333333333</v>
      </c>
      <c r="FM20" s="42">
        <f t="shared" si="260"/>
        <v>32.35</v>
      </c>
      <c r="FN20" s="42">
        <f t="shared" si="260"/>
        <v>31.650000000000002</v>
      </c>
      <c r="FO20" s="42">
        <f t="shared" si="260"/>
        <v>31.491666666666664</v>
      </c>
      <c r="FP20" s="42">
        <f t="shared" si="260"/>
        <v>31.570833333333329</v>
      </c>
      <c r="FQ20" s="42">
        <f t="shared" si="260"/>
        <v>32.4</v>
      </c>
      <c r="FR20" s="42">
        <f t="shared" si="260"/>
        <v>32.258333333333333</v>
      </c>
      <c r="FS20" s="42">
        <f t="shared" si="260"/>
        <v>32.329166666666659</v>
      </c>
      <c r="FT20" s="42">
        <f t="shared" si="260"/>
        <v>31.625</v>
      </c>
      <c r="FU20" s="42">
        <f t="shared" si="260"/>
        <v>31.550000000000008</v>
      </c>
      <c r="FV20" s="42">
        <f t="shared" si="260"/>
        <v>31.587499999999995</v>
      </c>
      <c r="FW20" s="42">
        <f t="shared" si="260"/>
        <v>29.441666666666666</v>
      </c>
      <c r="FX20" s="42">
        <f t="shared" si="260"/>
        <v>29.325000000000006</v>
      </c>
      <c r="FY20" s="42">
        <f t="shared" si="260"/>
        <v>29.383333333333329</v>
      </c>
      <c r="FZ20" s="42">
        <f t="shared" si="260"/>
        <v>33.61666666666666</v>
      </c>
      <c r="GA20" s="42">
        <f t="shared" si="260"/>
        <v>33.583333333333336</v>
      </c>
      <c r="GB20" s="42">
        <f t="shared" si="260"/>
        <v>33.600000000000009</v>
      </c>
      <c r="GC20" s="42">
        <f t="shared" si="260"/>
        <v>34.049999999999997</v>
      </c>
      <c r="GD20" s="42">
        <f t="shared" si="260"/>
        <v>34.1</v>
      </c>
      <c r="GE20" s="42">
        <f t="shared" si="260"/>
        <v>34.074999999999996</v>
      </c>
      <c r="GF20" s="42">
        <f t="shared" si="260"/>
        <v>34.166666666666664</v>
      </c>
      <c r="GG20" s="42">
        <f t="shared" si="260"/>
        <v>34.141666666666666</v>
      </c>
      <c r="GH20" s="42">
        <f t="shared" si="260"/>
        <v>34.154166666666661</v>
      </c>
      <c r="GI20" s="42">
        <f t="shared" si="260"/>
        <v>33.175000000000004</v>
      </c>
      <c r="GJ20" s="42">
        <f t="shared" si="260"/>
        <v>33.091666666666676</v>
      </c>
      <c r="GK20" s="42">
        <f t="shared" si="260"/>
        <v>33.133333333333333</v>
      </c>
      <c r="GL20" s="42">
        <f t="shared" si="260"/>
        <v>31.658333333333335</v>
      </c>
      <c r="GM20" s="42">
        <f t="shared" si="260"/>
        <v>31.616666666666664</v>
      </c>
      <c r="GN20" s="42">
        <f t="shared" si="260"/>
        <v>31.712499999999995</v>
      </c>
      <c r="GO20" s="42">
        <f t="shared" si="260"/>
        <v>32.691666666666663</v>
      </c>
      <c r="GP20" s="42">
        <f t="shared" si="260"/>
        <v>32.608333333333327</v>
      </c>
      <c r="GQ20" s="42">
        <f t="shared" si="260"/>
        <v>32.65</v>
      </c>
      <c r="GR20" s="41"/>
      <c r="GS20" s="41"/>
      <c r="GT20" s="45"/>
      <c r="GU20" s="42">
        <f>AVERAGE(GU7:GU18)</f>
        <v>32.767781250000006</v>
      </c>
      <c r="GV20" s="42">
        <f>AVERAGE(GV7:GV18)</f>
        <v>32.756666666666668</v>
      </c>
      <c r="GW20" s="45" t="e">
        <f t="shared" ref="GW20:HH20" si="261">AVERAGE(GW7:GW18)</f>
        <v>#DIV/0!</v>
      </c>
      <c r="GX20" s="45" t="e">
        <f t="shared" si="261"/>
        <v>#DIV/0!</v>
      </c>
      <c r="GY20" s="42">
        <f t="shared" si="261"/>
        <v>32.773229166666667</v>
      </c>
      <c r="GZ20" s="42">
        <f t="shared" si="261"/>
        <v>32.776388888888889</v>
      </c>
      <c r="HA20" s="45" t="e">
        <f t="shared" si="261"/>
        <v>#DIV/0!</v>
      </c>
      <c r="HB20" s="45" t="e">
        <f t="shared" si="261"/>
        <v>#DIV/0!</v>
      </c>
      <c r="HC20" s="42">
        <f t="shared" si="261"/>
        <v>32.729385416666666</v>
      </c>
      <c r="HD20" s="42">
        <f t="shared" si="261"/>
        <v>32.720833333333339</v>
      </c>
      <c r="HE20" s="45" t="e">
        <f t="shared" si="261"/>
        <v>#DIV/0!</v>
      </c>
      <c r="HF20" s="45" t="e">
        <f t="shared" si="261"/>
        <v>#DIV/0!</v>
      </c>
      <c r="HG20" s="42">
        <f t="shared" si="261"/>
        <v>32.818062500000003</v>
      </c>
      <c r="HH20" s="42">
        <f t="shared" si="261"/>
        <v>32.801944444444452</v>
      </c>
      <c r="HI20" s="21"/>
    </row>
    <row r="21" spans="1:217" ht="15.5" x14ac:dyDescent="0.35">
      <c r="A21" s="18"/>
      <c r="B21" s="23"/>
      <c r="C21" s="18" t="e">
        <f>STDEV(C7:C11)</f>
        <v>#DIV/0!</v>
      </c>
      <c r="D21" s="41"/>
      <c r="E21" s="42">
        <f>STDEV(E7:E18)</f>
        <v>0.43580298579087395</v>
      </c>
      <c r="F21" s="42">
        <f t="shared" ref="F21:BA21" si="262">STDEV(F7:F18)</f>
        <v>0.44107307166211546</v>
      </c>
      <c r="G21" s="42">
        <f t="shared" si="262"/>
        <v>0.43246562308640557</v>
      </c>
      <c r="H21" s="42">
        <f t="shared" si="262"/>
        <v>0.79596520405141225</v>
      </c>
      <c r="I21" s="42">
        <f t="shared" si="262"/>
        <v>1.4253122996435388</v>
      </c>
      <c r="J21" s="42">
        <f t="shared" si="262"/>
        <v>1.0126753495747609</v>
      </c>
      <c r="K21" s="42">
        <f t="shared" si="262"/>
        <v>0.68285275044322746</v>
      </c>
      <c r="L21" s="42">
        <f t="shared" si="262"/>
        <v>0.77396069119507094</v>
      </c>
      <c r="M21" s="42">
        <f t="shared" si="262"/>
        <v>0.67571510941439727</v>
      </c>
      <c r="N21" s="42">
        <f t="shared" si="262"/>
        <v>1.5750901850081767</v>
      </c>
      <c r="O21" s="42">
        <f t="shared" si="262"/>
        <v>0.92781104398111858</v>
      </c>
      <c r="P21" s="42">
        <f t="shared" si="262"/>
        <v>1.0658880918006468</v>
      </c>
      <c r="Q21" s="42">
        <f t="shared" si="262"/>
        <v>0.59135181550154214</v>
      </c>
      <c r="R21" s="42">
        <f t="shared" si="262"/>
        <v>0.57813702894938779</v>
      </c>
      <c r="S21" s="42">
        <f t="shared" si="262"/>
        <v>0.56360581539895038</v>
      </c>
      <c r="T21" s="42">
        <f t="shared" si="262"/>
        <v>0.66258218472514863</v>
      </c>
      <c r="U21" s="42">
        <f t="shared" si="262"/>
        <v>0.66349624921869288</v>
      </c>
      <c r="V21" s="42">
        <f t="shared" si="262"/>
        <v>0.65168778544404926</v>
      </c>
      <c r="W21" s="42">
        <f t="shared" si="262"/>
        <v>1.3131041178225071</v>
      </c>
      <c r="X21" s="42">
        <f t="shared" si="262"/>
        <v>1.355432392152766</v>
      </c>
      <c r="Y21" s="42">
        <f t="shared" si="262"/>
        <v>1.3314593838751112</v>
      </c>
      <c r="Z21" s="42">
        <f t="shared" si="262"/>
        <v>0.6271629240742258</v>
      </c>
      <c r="AA21" s="42">
        <f t="shared" si="262"/>
        <v>0.46015478291812234</v>
      </c>
      <c r="AB21" s="42">
        <f t="shared" si="262"/>
        <v>0.49149971484932747</v>
      </c>
      <c r="AC21" s="42">
        <f t="shared" si="262"/>
        <v>0.76529851573214136</v>
      </c>
      <c r="AD21" s="42">
        <f t="shared" si="262"/>
        <v>0.76212422434491189</v>
      </c>
      <c r="AE21" s="42">
        <f t="shared" si="262"/>
        <v>0.74599943131020674</v>
      </c>
      <c r="AF21" s="42">
        <f t="shared" si="262"/>
        <v>1.699643456371918</v>
      </c>
      <c r="AG21" s="42">
        <f t="shared" si="262"/>
        <v>1.6104535404849802</v>
      </c>
      <c r="AH21" s="42">
        <f t="shared" si="262"/>
        <v>1.6338917567352109</v>
      </c>
      <c r="AI21" s="42">
        <f t="shared" si="262"/>
        <v>0.83828829929044812</v>
      </c>
      <c r="AJ21" s="42">
        <f t="shared" si="262"/>
        <v>0.76910022202256012</v>
      </c>
      <c r="AK21" s="42">
        <f t="shared" si="262"/>
        <v>0.79653606131153631</v>
      </c>
      <c r="AL21" s="42">
        <f t="shared" si="262"/>
        <v>0.53335700705033995</v>
      </c>
      <c r="AM21" s="42">
        <f t="shared" si="262"/>
        <v>0.66810451006084126</v>
      </c>
      <c r="AN21" s="42">
        <f t="shared" si="262"/>
        <v>0.58093120126746611</v>
      </c>
      <c r="AO21" s="42">
        <f t="shared" si="262"/>
        <v>0.67571510941439605</v>
      </c>
      <c r="AP21" s="42">
        <f t="shared" si="262"/>
        <v>0.73417651250578031</v>
      </c>
      <c r="AQ21" s="42">
        <f t="shared" si="262"/>
        <v>0.6863385506152232</v>
      </c>
      <c r="AR21" s="42">
        <f t="shared" si="262"/>
        <v>0.81922912767818723</v>
      </c>
      <c r="AS21" s="42">
        <f t="shared" si="262"/>
        <v>0.97557286977571578</v>
      </c>
      <c r="AT21" s="42">
        <f t="shared" si="262"/>
        <v>0.88941587913675413</v>
      </c>
      <c r="AU21" s="42">
        <f t="shared" si="262"/>
        <v>0.7362373629105321</v>
      </c>
      <c r="AV21" s="42">
        <f t="shared" si="262"/>
        <v>1.1461067166981462</v>
      </c>
      <c r="AW21" s="42">
        <f t="shared" si="262"/>
        <v>0.90474339238294921</v>
      </c>
      <c r="AX21" s="42">
        <f t="shared" si="262"/>
        <v>0.89556990489043065</v>
      </c>
      <c r="AY21" s="42">
        <f t="shared" si="262"/>
        <v>0.98484731934663006</v>
      </c>
      <c r="AZ21" s="42">
        <f t="shared" si="262"/>
        <v>0.93013521337035565</v>
      </c>
      <c r="BA21" s="45" t="e">
        <f t="shared" si="262"/>
        <v>#DIV/0!</v>
      </c>
      <c r="BB21" s="42">
        <f>STDEV(BB7:BB18)</f>
        <v>0.38455011101128023</v>
      </c>
      <c r="BC21" s="42">
        <f t="shared" ref="BC21:CW21" si="263">STDEV(BC7:BC18)</f>
        <v>0.45016831868926022</v>
      </c>
      <c r="BD21" s="42">
        <f t="shared" si="263"/>
        <v>0.40308939530340004</v>
      </c>
      <c r="BE21" s="42">
        <f t="shared" si="263"/>
        <v>1.4269059555768235</v>
      </c>
      <c r="BF21" s="42">
        <f t="shared" si="263"/>
        <v>1.591073584569598</v>
      </c>
      <c r="BG21" s="42">
        <f t="shared" si="263"/>
        <v>1.5079838034657909</v>
      </c>
      <c r="BH21" s="42">
        <f t="shared" si="263"/>
        <v>0.70855165975774448</v>
      </c>
      <c r="BI21" s="42">
        <f t="shared" si="263"/>
        <v>0.65937298039328807</v>
      </c>
      <c r="BJ21" s="42">
        <f t="shared" si="263"/>
        <v>0.67369402280533652</v>
      </c>
      <c r="BK21" s="42">
        <f t="shared" si="263"/>
        <v>0.6127434581083222</v>
      </c>
      <c r="BL21" s="42">
        <f t="shared" si="263"/>
        <v>0.52281290471193786</v>
      </c>
      <c r="BM21" s="42">
        <f t="shared" si="263"/>
        <v>0.55548231840501117</v>
      </c>
      <c r="BN21" s="42">
        <f t="shared" si="263"/>
        <v>0.60069404303133755</v>
      </c>
      <c r="BO21" s="42">
        <f t="shared" si="263"/>
        <v>0.62643774026174559</v>
      </c>
      <c r="BP21" s="42">
        <f t="shared" si="263"/>
        <v>0.59713647493430788</v>
      </c>
      <c r="BQ21" s="42">
        <f t="shared" si="263"/>
        <v>0.56158595769373398</v>
      </c>
      <c r="BR21" s="42">
        <f t="shared" si="263"/>
        <v>0.35505014583943784</v>
      </c>
      <c r="BS21" s="42">
        <f t="shared" si="263"/>
        <v>0.44523997615177896</v>
      </c>
      <c r="BT21" s="42">
        <f t="shared" si="263"/>
        <v>0.88300451284065928</v>
      </c>
      <c r="BU21" s="42">
        <f t="shared" si="263"/>
        <v>0.92719845216489083</v>
      </c>
      <c r="BV21" s="42">
        <f t="shared" si="263"/>
        <v>0.9015138782776847</v>
      </c>
      <c r="BW21" s="42">
        <f t="shared" si="263"/>
        <v>0.65412444372518952</v>
      </c>
      <c r="BX21" s="42">
        <f t="shared" si="263"/>
        <v>0.64502760100681467</v>
      </c>
      <c r="BY21" s="42">
        <f t="shared" si="263"/>
        <v>0.63562186204940385</v>
      </c>
      <c r="BZ21" s="42">
        <f t="shared" si="263"/>
        <v>0.69260159521688192</v>
      </c>
      <c r="CA21" s="42">
        <f t="shared" si="263"/>
        <v>0.51012476192327083</v>
      </c>
      <c r="CB21" s="42">
        <f t="shared" si="263"/>
        <v>0.57818616588798044</v>
      </c>
      <c r="CC21" s="42">
        <f t="shared" si="263"/>
        <v>0.72795895655197629</v>
      </c>
      <c r="CD21" s="42">
        <f t="shared" si="263"/>
        <v>0.85860175267522532</v>
      </c>
      <c r="CE21" s="42">
        <f t="shared" si="263"/>
        <v>0.78146133505236071</v>
      </c>
      <c r="CF21" s="42">
        <f t="shared" si="263"/>
        <v>0.55514125966443773</v>
      </c>
      <c r="CG21" s="42">
        <f t="shared" si="263"/>
        <v>0.6674238124719154</v>
      </c>
      <c r="CH21" s="42">
        <f t="shared" si="263"/>
        <v>0.60132429610893723</v>
      </c>
      <c r="CI21" s="42">
        <f t="shared" si="263"/>
        <v>0.54348761520276512</v>
      </c>
      <c r="CJ21" s="42">
        <f t="shared" si="263"/>
        <v>0.42238500317730338</v>
      </c>
      <c r="CK21" s="42">
        <f t="shared" si="263"/>
        <v>0.47521924764610912</v>
      </c>
      <c r="CL21" s="42">
        <f t="shared" si="263"/>
        <v>0.46122366887148342</v>
      </c>
      <c r="CM21" s="42">
        <f t="shared" si="263"/>
        <v>0.44814432199162468</v>
      </c>
      <c r="CN21" s="42">
        <f t="shared" si="263"/>
        <v>0.44997895573688762</v>
      </c>
      <c r="CO21" s="42">
        <f t="shared" si="263"/>
        <v>0.7004327666564869</v>
      </c>
      <c r="CP21" s="42">
        <f t="shared" si="263"/>
        <v>0.73525917920557837</v>
      </c>
      <c r="CQ21" s="42">
        <f t="shared" si="263"/>
        <v>0.6970174555442159</v>
      </c>
      <c r="CR21" s="42">
        <f t="shared" si="263"/>
        <v>0.59867277448460265</v>
      </c>
      <c r="CS21" s="42">
        <f t="shared" si="263"/>
        <v>0.59867277448460132</v>
      </c>
      <c r="CT21" s="42">
        <f t="shared" si="263"/>
        <v>0.58211995015085716</v>
      </c>
      <c r="CU21" s="42">
        <f t="shared" si="263"/>
        <v>0.5193235693640047</v>
      </c>
      <c r="CV21" s="42">
        <f t="shared" si="263"/>
        <v>0.46709936649691458</v>
      </c>
      <c r="CW21" s="42">
        <f t="shared" si="263"/>
        <v>0.46138789307781897</v>
      </c>
      <c r="CX21" s="45" t="e">
        <f t="shared" ref="CX21" si="264">STDEV(CX7:CX18)</f>
        <v>#DIV/0!</v>
      </c>
      <c r="CY21" s="42">
        <f>STDEV(CY7:CY18)</f>
        <v>0.30289011909011421</v>
      </c>
      <c r="CZ21" s="42">
        <f t="shared" ref="CZ21:ET21" si="265">STDEV(CZ7:CZ18)</f>
        <v>0.27010099121355613</v>
      </c>
      <c r="DA21" s="42">
        <f t="shared" si="265"/>
        <v>0.25746432527221835</v>
      </c>
      <c r="DB21" s="42">
        <f t="shared" si="265"/>
        <v>0.59307876731714471</v>
      </c>
      <c r="DC21" s="42">
        <f t="shared" si="265"/>
        <v>0.50294586732027791</v>
      </c>
      <c r="DD21" s="42">
        <f t="shared" si="265"/>
        <v>0.53015149350030766</v>
      </c>
      <c r="DE21" s="42">
        <f t="shared" si="265"/>
        <v>0.55013772380333525</v>
      </c>
      <c r="DF21" s="42">
        <f t="shared" si="265"/>
        <v>0.68947718445122486</v>
      </c>
      <c r="DG21" s="42">
        <f t="shared" si="265"/>
        <v>0.60559262234807987</v>
      </c>
      <c r="DH21" s="42">
        <f t="shared" si="265"/>
        <v>0.59518268140330288</v>
      </c>
      <c r="DI21" s="42">
        <f t="shared" si="265"/>
        <v>0.7383437648897121</v>
      </c>
      <c r="DJ21" s="42">
        <f t="shared" si="265"/>
        <v>0.65087353889704602</v>
      </c>
      <c r="DK21" s="42">
        <f t="shared" si="265"/>
        <v>0.67397509170771719</v>
      </c>
      <c r="DL21" s="42">
        <f t="shared" si="265"/>
        <v>0.70253868652239027</v>
      </c>
      <c r="DM21" s="42">
        <f t="shared" si="265"/>
        <v>0.67760440322707893</v>
      </c>
      <c r="DN21" s="42">
        <f t="shared" si="265"/>
        <v>0.54772255750516696</v>
      </c>
      <c r="DO21" s="42">
        <f t="shared" si="265"/>
        <v>0.50151286276141749</v>
      </c>
      <c r="DP21" s="42">
        <f t="shared" si="265"/>
        <v>0.50736992660606373</v>
      </c>
      <c r="DQ21" s="42">
        <f t="shared" si="265"/>
        <v>0.89387647441643359</v>
      </c>
      <c r="DR21" s="42">
        <f t="shared" si="265"/>
        <v>0.80505034662812347</v>
      </c>
      <c r="DS21" s="42">
        <f t="shared" si="265"/>
        <v>0.84759016683128963</v>
      </c>
      <c r="DT21" s="42">
        <f t="shared" si="265"/>
        <v>0.36045005538110658</v>
      </c>
      <c r="DU21" s="42">
        <f t="shared" si="265"/>
        <v>0.25524794837865949</v>
      </c>
      <c r="DV21" s="42">
        <f t="shared" si="265"/>
        <v>0.25624769030740358</v>
      </c>
      <c r="DW21" s="42">
        <f t="shared" si="265"/>
        <v>0.5754444922287153</v>
      </c>
      <c r="DX21" s="42">
        <f t="shared" si="265"/>
        <v>0.54682277889198461</v>
      </c>
      <c r="DY21" s="42">
        <f t="shared" si="265"/>
        <v>0.54786085382286254</v>
      </c>
      <c r="DZ21" s="42">
        <f t="shared" si="265"/>
        <v>0.67127197215887102</v>
      </c>
      <c r="EA21" s="42">
        <f t="shared" si="265"/>
        <v>0.73154050820956951</v>
      </c>
      <c r="EB21" s="42">
        <f t="shared" si="265"/>
        <v>0.68969690312616128</v>
      </c>
      <c r="EC21" s="42">
        <f t="shared" si="265"/>
        <v>0.74080218600371284</v>
      </c>
      <c r="ED21" s="42">
        <f t="shared" si="265"/>
        <v>0.69216393223781081</v>
      </c>
      <c r="EE21" s="42">
        <f t="shared" si="265"/>
        <v>0.70913946997666788</v>
      </c>
      <c r="EF21" s="42">
        <f t="shared" si="265"/>
        <v>0.55288499543921232</v>
      </c>
      <c r="EG21" s="42">
        <f t="shared" si="265"/>
        <v>0.4561864318522198</v>
      </c>
      <c r="EH21" s="42">
        <f t="shared" si="265"/>
        <v>0.48982062270206861</v>
      </c>
      <c r="EI21" s="42">
        <f t="shared" si="265"/>
        <v>0.53278854751546112</v>
      </c>
      <c r="EJ21" s="42">
        <f t="shared" si="265"/>
        <v>0.48702871547473531</v>
      </c>
      <c r="EK21" s="42">
        <f t="shared" si="265"/>
        <v>0.47137773568229696</v>
      </c>
      <c r="EL21" s="42">
        <f t="shared" si="265"/>
        <v>0.77263814102702522</v>
      </c>
      <c r="EM21" s="42">
        <f t="shared" si="265"/>
        <v>0.68887259674445944</v>
      </c>
      <c r="EN21" s="42">
        <f t="shared" si="265"/>
        <v>0.70721391046239734</v>
      </c>
      <c r="EO21" s="42">
        <f t="shared" si="265"/>
        <v>0.47641336774874027</v>
      </c>
      <c r="EP21" s="42">
        <f t="shared" si="265"/>
        <v>0.47482054026184028</v>
      </c>
      <c r="EQ21" s="42">
        <f t="shared" si="265"/>
        <v>0.46506760668517694</v>
      </c>
      <c r="ER21" s="42">
        <f t="shared" si="265"/>
        <v>0.62716292407422547</v>
      </c>
      <c r="ES21" s="42">
        <f t="shared" si="265"/>
        <v>0.64684549230020161</v>
      </c>
      <c r="ET21" s="42">
        <f t="shared" si="265"/>
        <v>0.61476467535196366</v>
      </c>
      <c r="EU21" s="45" t="e">
        <f t="shared" ref="EU21" si="266">STDEV(EU7:EU18)</f>
        <v>#DIV/0!</v>
      </c>
      <c r="EV21" s="42">
        <f>STDEV(EV7:EV18)</f>
        <v>0.33120532860594099</v>
      </c>
      <c r="EW21" s="42">
        <f t="shared" ref="EW21:GQ21" si="267">STDEV(EW7:EW18)</f>
        <v>0.26400183654090448</v>
      </c>
      <c r="EX21" s="42">
        <f t="shared" si="267"/>
        <v>0.27052138211575583</v>
      </c>
      <c r="EY21" s="42">
        <f t="shared" si="267"/>
        <v>0.72404587164241563</v>
      </c>
      <c r="EZ21" s="42">
        <f t="shared" si="267"/>
        <v>0.69128777501036953</v>
      </c>
      <c r="FA21" s="42">
        <f t="shared" si="267"/>
        <v>0.67638746292343399</v>
      </c>
      <c r="FB21" s="42">
        <f t="shared" si="267"/>
        <v>0.82512625296577091</v>
      </c>
      <c r="FC21" s="42">
        <f t="shared" si="267"/>
        <v>0.58691540870017822</v>
      </c>
      <c r="FD21" s="42">
        <f t="shared" si="267"/>
        <v>0.65029131001328</v>
      </c>
      <c r="FE21" s="42">
        <f t="shared" si="267"/>
        <v>0.61717832990886112</v>
      </c>
      <c r="FF21" s="42">
        <f t="shared" si="267"/>
        <v>0.61809825638441585</v>
      </c>
      <c r="FG21" s="42">
        <f t="shared" si="267"/>
        <v>0.6023156073929109</v>
      </c>
      <c r="FH21" s="42">
        <f t="shared" si="267"/>
        <v>0.39418116124288349</v>
      </c>
      <c r="FI21" s="42">
        <f t="shared" si="267"/>
        <v>0.41778637429367438</v>
      </c>
      <c r="FJ21" s="42">
        <f t="shared" si="267"/>
        <v>0.38639260140981285</v>
      </c>
      <c r="FK21" s="42">
        <f t="shared" si="267"/>
        <v>0.46482319871173244</v>
      </c>
      <c r="FL21" s="42">
        <f t="shared" si="267"/>
        <v>0.52368160578964762</v>
      </c>
      <c r="FM21" s="42">
        <f t="shared" si="267"/>
        <v>0.47049297164106291</v>
      </c>
      <c r="FN21" s="42">
        <f t="shared" si="267"/>
        <v>0.91601905498243175</v>
      </c>
      <c r="FO21" s="42">
        <f t="shared" si="267"/>
        <v>0.76212422434491178</v>
      </c>
      <c r="FP21" s="42">
        <f t="shared" si="267"/>
        <v>0.81838486537740174</v>
      </c>
      <c r="FQ21" s="42">
        <f t="shared" si="267"/>
        <v>0.5222329678670935</v>
      </c>
      <c r="FR21" s="42">
        <f t="shared" si="267"/>
        <v>0.53335700705034017</v>
      </c>
      <c r="FS21" s="42">
        <f t="shared" si="267"/>
        <v>0.51099650120370155</v>
      </c>
      <c r="FT21" s="42">
        <f t="shared" si="267"/>
        <v>0.65522376469278165</v>
      </c>
      <c r="FU21" s="42">
        <f t="shared" si="267"/>
        <v>0.57603661499785008</v>
      </c>
      <c r="FV21" s="42">
        <f t="shared" si="267"/>
        <v>0.58314390863818311</v>
      </c>
      <c r="FW21" s="42">
        <f t="shared" si="267"/>
        <v>0.8393269309212571</v>
      </c>
      <c r="FX21" s="42">
        <f t="shared" si="267"/>
        <v>0.47887178014389364</v>
      </c>
      <c r="FY21" s="42">
        <f t="shared" si="267"/>
        <v>0.63580061673642929</v>
      </c>
      <c r="FZ21" s="42">
        <f t="shared" si="267"/>
        <v>0.735877130718948</v>
      </c>
      <c r="GA21" s="42">
        <f t="shared" si="267"/>
        <v>0.81779452112855278</v>
      </c>
      <c r="GB21" s="42">
        <f t="shared" si="267"/>
        <v>0.76988783126327687</v>
      </c>
      <c r="GC21" s="42">
        <f t="shared" si="267"/>
        <v>0.34509550720186061</v>
      </c>
      <c r="GD21" s="42">
        <f t="shared" si="267"/>
        <v>0.34641016151377657</v>
      </c>
      <c r="GE21" s="42">
        <f t="shared" si="267"/>
        <v>0.3333712099692539</v>
      </c>
      <c r="GF21" s="42">
        <f t="shared" si="267"/>
        <v>0.38924947208076194</v>
      </c>
      <c r="GG21" s="42">
        <f t="shared" si="267"/>
        <v>0.33967453227875122</v>
      </c>
      <c r="GH21" s="42">
        <f t="shared" si="267"/>
        <v>0.35320502244275603</v>
      </c>
      <c r="GI21" s="42">
        <f t="shared" si="267"/>
        <v>0.43090813195136884</v>
      </c>
      <c r="GJ21" s="42">
        <f t="shared" si="267"/>
        <v>0.47185963500972877</v>
      </c>
      <c r="GK21" s="42">
        <f t="shared" si="267"/>
        <v>0.44021344685036479</v>
      </c>
      <c r="GL21" s="42">
        <f t="shared" si="267"/>
        <v>0.51249538061480659</v>
      </c>
      <c r="GM21" s="42">
        <f t="shared" si="267"/>
        <v>0.58594652770823186</v>
      </c>
      <c r="GN21" s="42">
        <f t="shared" si="267"/>
        <v>0.63751114072261794</v>
      </c>
      <c r="GO21" s="42">
        <f t="shared" si="267"/>
        <v>0.49627399567968405</v>
      </c>
      <c r="GP21" s="42">
        <f t="shared" si="267"/>
        <v>0.54013185819985188</v>
      </c>
      <c r="GQ21" s="42">
        <f t="shared" si="267"/>
        <v>0.50362323579871082</v>
      </c>
      <c r="GR21" s="41"/>
      <c r="GS21" s="41"/>
      <c r="GT21" s="45"/>
      <c r="GU21" s="42">
        <f>STDEV(GU7:GU18)</f>
        <v>0.55307714642766526</v>
      </c>
      <c r="GV21" s="42">
        <f>STDEV(GV7:GV18)</f>
        <v>0.57189566047019913</v>
      </c>
      <c r="GW21" s="45" t="e">
        <f t="shared" ref="GW21:HH21" si="268">STDEV(GW7:GW18)</f>
        <v>#DIV/0!</v>
      </c>
      <c r="GX21" s="45" t="e">
        <f t="shared" si="268"/>
        <v>#DIV/0!</v>
      </c>
      <c r="GY21" s="42">
        <f t="shared" si="268"/>
        <v>0.3696398232852256</v>
      </c>
      <c r="GZ21" s="42">
        <f t="shared" si="268"/>
        <v>0.37513757296917072</v>
      </c>
      <c r="HA21" s="45" t="e">
        <f t="shared" si="268"/>
        <v>#DIV/0!</v>
      </c>
      <c r="HB21" s="45" t="e">
        <f t="shared" si="268"/>
        <v>#DIV/0!</v>
      </c>
      <c r="HC21" s="42">
        <f t="shared" si="268"/>
        <v>0.34358950988364456</v>
      </c>
      <c r="HD21" s="42">
        <f t="shared" si="268"/>
        <v>0.33898280698929772</v>
      </c>
      <c r="HE21" s="45" t="e">
        <f t="shared" si="268"/>
        <v>#DIV/0!</v>
      </c>
      <c r="HF21" s="45" t="e">
        <f t="shared" si="268"/>
        <v>#DIV/0!</v>
      </c>
      <c r="HG21" s="42">
        <f t="shared" si="268"/>
        <v>0.27906254135701541</v>
      </c>
      <c r="HH21" s="42">
        <f t="shared" si="268"/>
        <v>0.30222895305933295</v>
      </c>
      <c r="HI21" s="21"/>
    </row>
    <row r="22" spans="1:217" ht="15.5" x14ac:dyDescent="0.35">
      <c r="A22" s="17"/>
      <c r="B22" s="17"/>
      <c r="C22" s="17"/>
      <c r="D22" s="21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21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21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21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21"/>
      <c r="GS22" s="21"/>
      <c r="GT22" s="18"/>
      <c r="GU22" s="18"/>
      <c r="GV22" s="18"/>
      <c r="GW22" s="21"/>
      <c r="GX22" s="18"/>
      <c r="GY22" s="18"/>
      <c r="GZ22" s="18"/>
      <c r="HA22" s="21"/>
      <c r="HB22" s="18"/>
      <c r="HC22" s="18"/>
      <c r="HD22" s="18"/>
      <c r="HE22" s="21"/>
      <c r="HF22" s="18"/>
      <c r="HG22" s="18"/>
      <c r="HH22" s="18"/>
      <c r="HI22" s="21"/>
    </row>
    <row r="23" spans="1:217" ht="15.5" x14ac:dyDescent="0.35">
      <c r="A23" s="17"/>
      <c r="B23" s="19"/>
      <c r="C23" s="17"/>
      <c r="D23" s="21"/>
      <c r="E23" s="119" t="s">
        <v>20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21"/>
      <c r="BB23" s="119" t="s">
        <v>20</v>
      </c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21"/>
      <c r="CY23" s="119" t="s">
        <v>20</v>
      </c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21"/>
      <c r="EV23" s="119" t="s">
        <v>20</v>
      </c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21"/>
      <c r="GS23" s="21"/>
      <c r="GT23" s="119" t="s">
        <v>20</v>
      </c>
      <c r="GU23" s="119"/>
      <c r="GV23" s="119"/>
      <c r="GW23" s="21"/>
      <c r="GX23" s="119" t="s">
        <v>20</v>
      </c>
      <c r="GY23" s="119"/>
      <c r="GZ23" s="119"/>
      <c r="HA23" s="21"/>
      <c r="HB23" s="119" t="s">
        <v>20</v>
      </c>
      <c r="HC23" s="119"/>
      <c r="HD23" s="119"/>
      <c r="HE23" s="21"/>
      <c r="HF23" s="119" t="s">
        <v>20</v>
      </c>
      <c r="HG23" s="119"/>
      <c r="HH23" s="119"/>
      <c r="HI23" s="21"/>
    </row>
    <row r="24" spans="1:217" ht="15.5" x14ac:dyDescent="0.35">
      <c r="A24" s="17"/>
      <c r="B24" s="20"/>
      <c r="C24" s="17"/>
      <c r="D24" s="21"/>
      <c r="E24" s="118" t="s">
        <v>15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21"/>
      <c r="BB24" s="118" t="s">
        <v>16</v>
      </c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21"/>
      <c r="CY24" s="118" t="s">
        <v>17</v>
      </c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21"/>
      <c r="EV24" s="118" t="s">
        <v>18</v>
      </c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21"/>
      <c r="GS24" s="21"/>
      <c r="GT24" s="118" t="s">
        <v>15</v>
      </c>
      <c r="GU24" s="118"/>
      <c r="GV24" s="118"/>
      <c r="GW24" s="21"/>
      <c r="GX24" s="118" t="s">
        <v>16</v>
      </c>
      <c r="GY24" s="118"/>
      <c r="GZ24" s="118"/>
      <c r="HA24" s="21"/>
      <c r="HB24" s="118" t="s">
        <v>17</v>
      </c>
      <c r="HC24" s="118"/>
      <c r="HD24" s="118"/>
      <c r="HE24" s="21"/>
      <c r="HF24" s="118" t="s">
        <v>18</v>
      </c>
      <c r="HG24" s="118"/>
      <c r="HH24" s="118"/>
      <c r="HI24" s="21"/>
    </row>
    <row r="25" spans="1:217" ht="15.5" x14ac:dyDescent="0.35">
      <c r="A25" s="17"/>
      <c r="B25" s="20"/>
      <c r="C25" s="17"/>
      <c r="D25" s="33"/>
      <c r="E25" s="118" t="s">
        <v>23</v>
      </c>
      <c r="F25" s="118"/>
      <c r="G25" s="118"/>
      <c r="H25" s="118" t="s">
        <v>24</v>
      </c>
      <c r="I25" s="118"/>
      <c r="J25" s="118"/>
      <c r="K25" s="118" t="s">
        <v>25</v>
      </c>
      <c r="L25" s="118"/>
      <c r="M25" s="118"/>
      <c r="N25" s="118" t="s">
        <v>26</v>
      </c>
      <c r="O25" s="118"/>
      <c r="P25" s="118"/>
      <c r="Q25" s="118" t="s">
        <v>27</v>
      </c>
      <c r="R25" s="118"/>
      <c r="S25" s="118"/>
      <c r="T25" s="118" t="s">
        <v>28</v>
      </c>
      <c r="U25" s="118"/>
      <c r="V25" s="118"/>
      <c r="W25" s="118" t="s">
        <v>29</v>
      </c>
      <c r="X25" s="118"/>
      <c r="Y25" s="118"/>
      <c r="Z25" s="118" t="s">
        <v>30</v>
      </c>
      <c r="AA25" s="118"/>
      <c r="AB25" s="118"/>
      <c r="AC25" s="118" t="s">
        <v>31</v>
      </c>
      <c r="AD25" s="118"/>
      <c r="AE25" s="118"/>
      <c r="AF25" s="118" t="s">
        <v>32</v>
      </c>
      <c r="AG25" s="118"/>
      <c r="AH25" s="118"/>
      <c r="AI25" s="118" t="s">
        <v>33</v>
      </c>
      <c r="AJ25" s="118"/>
      <c r="AK25" s="118"/>
      <c r="AL25" s="118" t="s">
        <v>34</v>
      </c>
      <c r="AM25" s="118"/>
      <c r="AN25" s="118"/>
      <c r="AO25" s="118" t="s">
        <v>35</v>
      </c>
      <c r="AP25" s="118"/>
      <c r="AQ25" s="118"/>
      <c r="AR25" s="118" t="s">
        <v>36</v>
      </c>
      <c r="AS25" s="118"/>
      <c r="AT25" s="118"/>
      <c r="AU25" s="118" t="s">
        <v>37</v>
      </c>
      <c r="AV25" s="118"/>
      <c r="AW25" s="118"/>
      <c r="AX25" s="118" t="s">
        <v>38</v>
      </c>
      <c r="AY25" s="118"/>
      <c r="AZ25" s="118"/>
      <c r="BA25" s="33"/>
      <c r="BB25" s="118" t="s">
        <v>23</v>
      </c>
      <c r="BC25" s="118"/>
      <c r="BD25" s="118"/>
      <c r="BE25" s="118" t="s">
        <v>24</v>
      </c>
      <c r="BF25" s="118"/>
      <c r="BG25" s="118"/>
      <c r="BH25" s="118" t="s">
        <v>25</v>
      </c>
      <c r="BI25" s="118"/>
      <c r="BJ25" s="118"/>
      <c r="BK25" s="118" t="s">
        <v>26</v>
      </c>
      <c r="BL25" s="118"/>
      <c r="BM25" s="118"/>
      <c r="BN25" s="118" t="s">
        <v>27</v>
      </c>
      <c r="BO25" s="118"/>
      <c r="BP25" s="118"/>
      <c r="BQ25" s="118" t="s">
        <v>28</v>
      </c>
      <c r="BR25" s="118"/>
      <c r="BS25" s="118"/>
      <c r="BT25" s="118" t="s">
        <v>29</v>
      </c>
      <c r="BU25" s="118"/>
      <c r="BV25" s="118"/>
      <c r="BW25" s="118" t="s">
        <v>30</v>
      </c>
      <c r="BX25" s="118"/>
      <c r="BY25" s="118"/>
      <c r="BZ25" s="118" t="s">
        <v>31</v>
      </c>
      <c r="CA25" s="118"/>
      <c r="CB25" s="118"/>
      <c r="CC25" s="118" t="s">
        <v>32</v>
      </c>
      <c r="CD25" s="118"/>
      <c r="CE25" s="118"/>
      <c r="CF25" s="118" t="s">
        <v>33</v>
      </c>
      <c r="CG25" s="118"/>
      <c r="CH25" s="118"/>
      <c r="CI25" s="118" t="s">
        <v>34</v>
      </c>
      <c r="CJ25" s="118"/>
      <c r="CK25" s="118"/>
      <c r="CL25" s="118" t="s">
        <v>35</v>
      </c>
      <c r="CM25" s="118"/>
      <c r="CN25" s="118"/>
      <c r="CO25" s="118" t="s">
        <v>36</v>
      </c>
      <c r="CP25" s="118"/>
      <c r="CQ25" s="118"/>
      <c r="CR25" s="118" t="s">
        <v>37</v>
      </c>
      <c r="CS25" s="118"/>
      <c r="CT25" s="118"/>
      <c r="CU25" s="118" t="s">
        <v>38</v>
      </c>
      <c r="CV25" s="118"/>
      <c r="CW25" s="118"/>
      <c r="CX25" s="33"/>
      <c r="CY25" s="118" t="s">
        <v>23</v>
      </c>
      <c r="CZ25" s="118"/>
      <c r="DA25" s="118"/>
      <c r="DB25" s="118" t="s">
        <v>24</v>
      </c>
      <c r="DC25" s="118"/>
      <c r="DD25" s="118"/>
      <c r="DE25" s="118" t="s">
        <v>25</v>
      </c>
      <c r="DF25" s="118"/>
      <c r="DG25" s="118"/>
      <c r="DH25" s="118" t="s">
        <v>26</v>
      </c>
      <c r="DI25" s="118"/>
      <c r="DJ25" s="118"/>
      <c r="DK25" s="118" t="s">
        <v>27</v>
      </c>
      <c r="DL25" s="118"/>
      <c r="DM25" s="118"/>
      <c r="DN25" s="118" t="s">
        <v>28</v>
      </c>
      <c r="DO25" s="118"/>
      <c r="DP25" s="118"/>
      <c r="DQ25" s="118" t="s">
        <v>29</v>
      </c>
      <c r="DR25" s="118"/>
      <c r="DS25" s="118"/>
      <c r="DT25" s="118" t="s">
        <v>30</v>
      </c>
      <c r="DU25" s="118"/>
      <c r="DV25" s="118"/>
      <c r="DW25" s="118" t="s">
        <v>31</v>
      </c>
      <c r="DX25" s="118"/>
      <c r="DY25" s="118"/>
      <c r="DZ25" s="118" t="s">
        <v>32</v>
      </c>
      <c r="EA25" s="118"/>
      <c r="EB25" s="118"/>
      <c r="EC25" s="118" t="s">
        <v>33</v>
      </c>
      <c r="ED25" s="118"/>
      <c r="EE25" s="118"/>
      <c r="EF25" s="118" t="s">
        <v>34</v>
      </c>
      <c r="EG25" s="118"/>
      <c r="EH25" s="118"/>
      <c r="EI25" s="118" t="s">
        <v>35</v>
      </c>
      <c r="EJ25" s="118"/>
      <c r="EK25" s="118"/>
      <c r="EL25" s="118" t="s">
        <v>36</v>
      </c>
      <c r="EM25" s="118"/>
      <c r="EN25" s="118"/>
      <c r="EO25" s="118" t="s">
        <v>37</v>
      </c>
      <c r="EP25" s="118"/>
      <c r="EQ25" s="118"/>
      <c r="ER25" s="118" t="s">
        <v>38</v>
      </c>
      <c r="ES25" s="118"/>
      <c r="ET25" s="118"/>
      <c r="EU25" s="33"/>
      <c r="EV25" s="118" t="s">
        <v>23</v>
      </c>
      <c r="EW25" s="118"/>
      <c r="EX25" s="118"/>
      <c r="EY25" s="118" t="s">
        <v>24</v>
      </c>
      <c r="EZ25" s="118"/>
      <c r="FA25" s="118"/>
      <c r="FB25" s="118" t="s">
        <v>25</v>
      </c>
      <c r="FC25" s="118"/>
      <c r="FD25" s="118"/>
      <c r="FE25" s="118" t="s">
        <v>26</v>
      </c>
      <c r="FF25" s="118"/>
      <c r="FG25" s="118"/>
      <c r="FH25" s="118" t="s">
        <v>27</v>
      </c>
      <c r="FI25" s="118"/>
      <c r="FJ25" s="118"/>
      <c r="FK25" s="118" t="s">
        <v>28</v>
      </c>
      <c r="FL25" s="118"/>
      <c r="FM25" s="118"/>
      <c r="FN25" s="118" t="s">
        <v>29</v>
      </c>
      <c r="FO25" s="118"/>
      <c r="FP25" s="118"/>
      <c r="FQ25" s="118" t="s">
        <v>30</v>
      </c>
      <c r="FR25" s="118"/>
      <c r="FS25" s="118"/>
      <c r="FT25" s="118" t="s">
        <v>31</v>
      </c>
      <c r="FU25" s="118"/>
      <c r="FV25" s="118"/>
      <c r="FW25" s="118" t="s">
        <v>32</v>
      </c>
      <c r="FX25" s="118"/>
      <c r="FY25" s="118"/>
      <c r="FZ25" s="118" t="s">
        <v>33</v>
      </c>
      <c r="GA25" s="118"/>
      <c r="GB25" s="118"/>
      <c r="GC25" s="118" t="s">
        <v>34</v>
      </c>
      <c r="GD25" s="118"/>
      <c r="GE25" s="118"/>
      <c r="GF25" s="118" t="s">
        <v>35</v>
      </c>
      <c r="GG25" s="118"/>
      <c r="GH25" s="118"/>
      <c r="GI25" s="118" t="s">
        <v>36</v>
      </c>
      <c r="GJ25" s="118"/>
      <c r="GK25" s="118"/>
      <c r="GL25" s="118" t="s">
        <v>37</v>
      </c>
      <c r="GM25" s="118"/>
      <c r="GN25" s="118"/>
      <c r="GO25" s="118" t="s">
        <v>38</v>
      </c>
      <c r="GP25" s="118"/>
      <c r="GQ25" s="118"/>
      <c r="GR25" s="33"/>
      <c r="GS25" s="33"/>
      <c r="GT25" s="44"/>
      <c r="GU25" s="44"/>
      <c r="GV25" s="44"/>
      <c r="GW25" s="33"/>
      <c r="GX25" s="44"/>
      <c r="GY25" s="44"/>
      <c r="GZ25" s="44"/>
      <c r="HA25" s="33"/>
      <c r="HB25" s="44"/>
      <c r="HC25" s="44"/>
      <c r="HD25" s="44"/>
      <c r="HE25" s="33"/>
      <c r="HF25" s="44"/>
      <c r="HG25" s="44"/>
      <c r="HH25" s="44"/>
      <c r="HI25" s="21"/>
    </row>
    <row r="26" spans="1:217" ht="15.5" x14ac:dyDescent="0.35">
      <c r="A26" s="17"/>
      <c r="B26" s="17"/>
      <c r="C26" s="17"/>
      <c r="D26" s="21"/>
      <c r="E26" s="35">
        <v>1</v>
      </c>
      <c r="F26" s="35">
        <v>2</v>
      </c>
      <c r="G26" s="40" t="s">
        <v>19</v>
      </c>
      <c r="H26" s="35">
        <v>1</v>
      </c>
      <c r="I26" s="35">
        <v>2</v>
      </c>
      <c r="J26" s="40" t="s">
        <v>19</v>
      </c>
      <c r="K26" s="35">
        <v>1</v>
      </c>
      <c r="L26" s="35">
        <v>2</v>
      </c>
      <c r="M26" s="40" t="s">
        <v>19</v>
      </c>
      <c r="N26" s="35">
        <v>1</v>
      </c>
      <c r="O26" s="35">
        <v>2</v>
      </c>
      <c r="P26" s="40" t="s">
        <v>19</v>
      </c>
      <c r="Q26" s="35">
        <v>1</v>
      </c>
      <c r="R26" s="35">
        <v>2</v>
      </c>
      <c r="S26" s="40" t="s">
        <v>19</v>
      </c>
      <c r="T26" s="35">
        <v>1</v>
      </c>
      <c r="U26" s="35">
        <v>2</v>
      </c>
      <c r="V26" s="40" t="s">
        <v>19</v>
      </c>
      <c r="W26" s="35">
        <v>1</v>
      </c>
      <c r="X26" s="35">
        <v>2</v>
      </c>
      <c r="Y26" s="40" t="s">
        <v>19</v>
      </c>
      <c r="Z26" s="35">
        <v>1</v>
      </c>
      <c r="AA26" s="35">
        <v>2</v>
      </c>
      <c r="AB26" s="40" t="s">
        <v>19</v>
      </c>
      <c r="AC26" s="35">
        <v>1</v>
      </c>
      <c r="AD26" s="35">
        <v>2</v>
      </c>
      <c r="AE26" s="40" t="s">
        <v>19</v>
      </c>
      <c r="AF26" s="35">
        <v>1</v>
      </c>
      <c r="AG26" s="35">
        <v>2</v>
      </c>
      <c r="AH26" s="40" t="s">
        <v>19</v>
      </c>
      <c r="AI26" s="35">
        <v>1</v>
      </c>
      <c r="AJ26" s="35">
        <v>2</v>
      </c>
      <c r="AK26" s="40" t="s">
        <v>19</v>
      </c>
      <c r="AL26" s="35">
        <v>1</v>
      </c>
      <c r="AM26" s="35">
        <v>2</v>
      </c>
      <c r="AN26" s="40" t="s">
        <v>19</v>
      </c>
      <c r="AO26" s="35">
        <v>1</v>
      </c>
      <c r="AP26" s="35">
        <v>2</v>
      </c>
      <c r="AQ26" s="40" t="s">
        <v>19</v>
      </c>
      <c r="AR26" s="35">
        <v>1</v>
      </c>
      <c r="AS26" s="35">
        <v>2</v>
      </c>
      <c r="AT26" s="40" t="s">
        <v>19</v>
      </c>
      <c r="AU26" s="35">
        <v>1</v>
      </c>
      <c r="AV26" s="35">
        <v>2</v>
      </c>
      <c r="AW26" s="40" t="s">
        <v>19</v>
      </c>
      <c r="AX26" s="35">
        <v>1</v>
      </c>
      <c r="AY26" s="35">
        <v>2</v>
      </c>
      <c r="AZ26" s="40" t="s">
        <v>19</v>
      </c>
      <c r="BA26" s="21"/>
      <c r="BB26" s="35">
        <v>1</v>
      </c>
      <c r="BC26" s="35">
        <v>2</v>
      </c>
      <c r="BD26" s="40" t="s">
        <v>19</v>
      </c>
      <c r="BE26" s="35">
        <v>1</v>
      </c>
      <c r="BF26" s="35">
        <v>2</v>
      </c>
      <c r="BG26" s="40" t="s">
        <v>19</v>
      </c>
      <c r="BH26" s="35">
        <v>1</v>
      </c>
      <c r="BI26" s="35">
        <v>2</v>
      </c>
      <c r="BJ26" s="40" t="s">
        <v>19</v>
      </c>
      <c r="BK26" s="35">
        <v>1</v>
      </c>
      <c r="BL26" s="35">
        <v>2</v>
      </c>
      <c r="BM26" s="40" t="s">
        <v>19</v>
      </c>
      <c r="BN26" s="35">
        <v>1</v>
      </c>
      <c r="BO26" s="35">
        <v>2</v>
      </c>
      <c r="BP26" s="40" t="s">
        <v>19</v>
      </c>
      <c r="BQ26" s="35">
        <v>1</v>
      </c>
      <c r="BR26" s="35">
        <v>2</v>
      </c>
      <c r="BS26" s="40" t="s">
        <v>19</v>
      </c>
      <c r="BT26" s="35">
        <v>1</v>
      </c>
      <c r="BU26" s="35">
        <v>2</v>
      </c>
      <c r="BV26" s="40" t="s">
        <v>19</v>
      </c>
      <c r="BW26" s="35">
        <v>1</v>
      </c>
      <c r="BX26" s="35">
        <v>2</v>
      </c>
      <c r="BY26" s="40" t="s">
        <v>19</v>
      </c>
      <c r="BZ26" s="35">
        <v>1</v>
      </c>
      <c r="CA26" s="35">
        <v>2</v>
      </c>
      <c r="CB26" s="40" t="s">
        <v>19</v>
      </c>
      <c r="CC26" s="35">
        <v>1</v>
      </c>
      <c r="CD26" s="35">
        <v>2</v>
      </c>
      <c r="CE26" s="40" t="s">
        <v>19</v>
      </c>
      <c r="CF26" s="35">
        <v>1</v>
      </c>
      <c r="CG26" s="35">
        <v>2</v>
      </c>
      <c r="CH26" s="40" t="s">
        <v>19</v>
      </c>
      <c r="CI26" s="35">
        <v>1</v>
      </c>
      <c r="CJ26" s="35">
        <v>2</v>
      </c>
      <c r="CK26" s="40" t="s">
        <v>19</v>
      </c>
      <c r="CL26" s="35">
        <v>1</v>
      </c>
      <c r="CM26" s="35">
        <v>2</v>
      </c>
      <c r="CN26" s="40" t="s">
        <v>19</v>
      </c>
      <c r="CO26" s="35">
        <v>1</v>
      </c>
      <c r="CP26" s="35">
        <v>2</v>
      </c>
      <c r="CQ26" s="40" t="s">
        <v>19</v>
      </c>
      <c r="CR26" s="35">
        <v>1</v>
      </c>
      <c r="CS26" s="35">
        <v>2</v>
      </c>
      <c r="CT26" s="40" t="s">
        <v>19</v>
      </c>
      <c r="CU26" s="35">
        <v>1</v>
      </c>
      <c r="CV26" s="35">
        <v>2</v>
      </c>
      <c r="CW26" s="40" t="s">
        <v>19</v>
      </c>
      <c r="CX26" s="21"/>
      <c r="CY26" s="35">
        <v>1</v>
      </c>
      <c r="CZ26" s="35">
        <v>2</v>
      </c>
      <c r="DA26" s="40" t="s">
        <v>19</v>
      </c>
      <c r="DB26" s="35">
        <v>1</v>
      </c>
      <c r="DC26" s="35">
        <v>2</v>
      </c>
      <c r="DD26" s="40" t="s">
        <v>19</v>
      </c>
      <c r="DE26" s="35">
        <v>1</v>
      </c>
      <c r="DF26" s="35">
        <v>2</v>
      </c>
      <c r="DG26" s="40" t="s">
        <v>19</v>
      </c>
      <c r="DH26" s="35">
        <v>1</v>
      </c>
      <c r="DI26" s="35">
        <v>2</v>
      </c>
      <c r="DJ26" s="40" t="s">
        <v>19</v>
      </c>
      <c r="DK26" s="35">
        <v>1</v>
      </c>
      <c r="DL26" s="35">
        <v>2</v>
      </c>
      <c r="DM26" s="40" t="s">
        <v>19</v>
      </c>
      <c r="DN26" s="35">
        <v>1</v>
      </c>
      <c r="DO26" s="35">
        <v>2</v>
      </c>
      <c r="DP26" s="40" t="s">
        <v>19</v>
      </c>
      <c r="DQ26" s="35">
        <v>1</v>
      </c>
      <c r="DR26" s="35">
        <v>2</v>
      </c>
      <c r="DS26" s="40" t="s">
        <v>19</v>
      </c>
      <c r="DT26" s="35">
        <v>1</v>
      </c>
      <c r="DU26" s="35">
        <v>2</v>
      </c>
      <c r="DV26" s="40" t="s">
        <v>19</v>
      </c>
      <c r="DW26" s="35">
        <v>1</v>
      </c>
      <c r="DX26" s="35">
        <v>2</v>
      </c>
      <c r="DY26" s="40" t="s">
        <v>19</v>
      </c>
      <c r="DZ26" s="35">
        <v>1</v>
      </c>
      <c r="EA26" s="35">
        <v>2</v>
      </c>
      <c r="EB26" s="40" t="s">
        <v>19</v>
      </c>
      <c r="EC26" s="35">
        <v>1</v>
      </c>
      <c r="ED26" s="35">
        <v>2</v>
      </c>
      <c r="EE26" s="40" t="s">
        <v>19</v>
      </c>
      <c r="EF26" s="35">
        <v>1</v>
      </c>
      <c r="EG26" s="35">
        <v>2</v>
      </c>
      <c r="EH26" s="40" t="s">
        <v>19</v>
      </c>
      <c r="EI26" s="35">
        <v>1</v>
      </c>
      <c r="EJ26" s="35">
        <v>2</v>
      </c>
      <c r="EK26" s="40" t="s">
        <v>19</v>
      </c>
      <c r="EL26" s="35">
        <v>1</v>
      </c>
      <c r="EM26" s="35">
        <v>2</v>
      </c>
      <c r="EN26" s="40" t="s">
        <v>19</v>
      </c>
      <c r="EO26" s="35">
        <v>1</v>
      </c>
      <c r="EP26" s="35">
        <v>2</v>
      </c>
      <c r="EQ26" s="40" t="s">
        <v>19</v>
      </c>
      <c r="ER26" s="35">
        <v>1</v>
      </c>
      <c r="ES26" s="35">
        <v>2</v>
      </c>
      <c r="ET26" s="40" t="s">
        <v>19</v>
      </c>
      <c r="EU26" s="21"/>
      <c r="EV26" s="35">
        <v>1</v>
      </c>
      <c r="EW26" s="35">
        <v>2</v>
      </c>
      <c r="EX26" s="40" t="s">
        <v>19</v>
      </c>
      <c r="EY26" s="35">
        <v>1</v>
      </c>
      <c r="EZ26" s="35">
        <v>2</v>
      </c>
      <c r="FA26" s="40" t="s">
        <v>19</v>
      </c>
      <c r="FB26" s="35">
        <v>1</v>
      </c>
      <c r="FC26" s="35">
        <v>2</v>
      </c>
      <c r="FD26" s="40" t="s">
        <v>19</v>
      </c>
      <c r="FE26" s="35">
        <v>1</v>
      </c>
      <c r="FF26" s="35">
        <v>2</v>
      </c>
      <c r="FG26" s="40" t="s">
        <v>19</v>
      </c>
      <c r="FH26" s="35">
        <v>1</v>
      </c>
      <c r="FI26" s="35">
        <v>2</v>
      </c>
      <c r="FJ26" s="40" t="s">
        <v>19</v>
      </c>
      <c r="FK26" s="35">
        <v>1</v>
      </c>
      <c r="FL26" s="35">
        <v>2</v>
      </c>
      <c r="FM26" s="40" t="s">
        <v>19</v>
      </c>
      <c r="FN26" s="35">
        <v>1</v>
      </c>
      <c r="FO26" s="35">
        <v>2</v>
      </c>
      <c r="FP26" s="40" t="s">
        <v>19</v>
      </c>
      <c r="FQ26" s="35">
        <v>1</v>
      </c>
      <c r="FR26" s="35">
        <v>2</v>
      </c>
      <c r="FS26" s="40" t="s">
        <v>19</v>
      </c>
      <c r="FT26" s="35">
        <v>1</v>
      </c>
      <c r="FU26" s="35">
        <v>2</v>
      </c>
      <c r="FV26" s="40" t="s">
        <v>19</v>
      </c>
      <c r="FW26" s="35">
        <v>1</v>
      </c>
      <c r="FX26" s="35">
        <v>2</v>
      </c>
      <c r="FY26" s="40" t="s">
        <v>19</v>
      </c>
      <c r="FZ26" s="35">
        <v>1</v>
      </c>
      <c r="GA26" s="35">
        <v>2</v>
      </c>
      <c r="GB26" s="40" t="s">
        <v>19</v>
      </c>
      <c r="GC26" s="35">
        <v>1</v>
      </c>
      <c r="GD26" s="35">
        <v>2</v>
      </c>
      <c r="GE26" s="40" t="s">
        <v>19</v>
      </c>
      <c r="GF26" s="35">
        <v>1</v>
      </c>
      <c r="GG26" s="35">
        <v>2</v>
      </c>
      <c r="GH26" s="40" t="s">
        <v>19</v>
      </c>
      <c r="GI26" s="35">
        <v>1</v>
      </c>
      <c r="GJ26" s="35">
        <v>2</v>
      </c>
      <c r="GK26" s="40" t="s">
        <v>19</v>
      </c>
      <c r="GL26" s="35">
        <v>1</v>
      </c>
      <c r="GM26" s="35">
        <v>2</v>
      </c>
      <c r="GN26" s="40" t="s">
        <v>19</v>
      </c>
      <c r="GO26" s="35">
        <v>1</v>
      </c>
      <c r="GP26" s="35">
        <v>2</v>
      </c>
      <c r="GQ26" s="40" t="s">
        <v>19</v>
      </c>
      <c r="GR26" s="21"/>
      <c r="GS26" s="21"/>
      <c r="GT26" s="120" t="s">
        <v>39</v>
      </c>
      <c r="GU26" s="120"/>
      <c r="GV26" s="120"/>
      <c r="GW26" s="21"/>
      <c r="GX26" s="120" t="s">
        <v>39</v>
      </c>
      <c r="GY26" s="120"/>
      <c r="GZ26" s="120"/>
      <c r="HA26" s="21"/>
      <c r="HB26" s="120" t="s">
        <v>39</v>
      </c>
      <c r="HC26" s="120"/>
      <c r="HD26" s="120"/>
      <c r="HE26" s="21"/>
      <c r="HF26" s="120" t="s">
        <v>39</v>
      </c>
      <c r="HG26" s="120"/>
      <c r="HH26" s="120"/>
      <c r="HI26" s="21"/>
    </row>
    <row r="27" spans="1:217" ht="15.5" x14ac:dyDescent="0.35">
      <c r="A27" s="17"/>
      <c r="B27" s="17"/>
      <c r="C27" s="17"/>
      <c r="D27" s="21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21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21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21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21"/>
      <c r="GS27" s="21"/>
      <c r="GT27" s="18"/>
      <c r="GU27" s="24" t="s">
        <v>40</v>
      </c>
      <c r="GV27" s="24" t="s">
        <v>41</v>
      </c>
      <c r="GW27" s="21"/>
      <c r="GX27" s="18"/>
      <c r="GY27" s="24" t="s">
        <v>40</v>
      </c>
      <c r="GZ27" s="24" t="s">
        <v>41</v>
      </c>
      <c r="HA27" s="21"/>
      <c r="HB27" s="18"/>
      <c r="HC27" s="24" t="s">
        <v>40</v>
      </c>
      <c r="HD27" s="24" t="s">
        <v>41</v>
      </c>
      <c r="HE27" s="21"/>
      <c r="HF27" s="18"/>
      <c r="HG27" s="24" t="s">
        <v>40</v>
      </c>
      <c r="HH27" s="24" t="s">
        <v>41</v>
      </c>
      <c r="HI27" s="21"/>
    </row>
    <row r="28" spans="1:217" ht="15.5" x14ac:dyDescent="0.35">
      <c r="A28" s="17"/>
      <c r="B28" s="28">
        <v>1</v>
      </c>
      <c r="C28" s="17"/>
      <c r="D28" s="41"/>
      <c r="E28" s="28">
        <v>34.700000000000003</v>
      </c>
      <c r="F28" s="28">
        <v>34.700000000000003</v>
      </c>
      <c r="G28" s="28">
        <f>AVERAGE(E28:F28)</f>
        <v>34.700000000000003</v>
      </c>
      <c r="H28" s="28">
        <v>33</v>
      </c>
      <c r="I28" s="28">
        <v>32.9</v>
      </c>
      <c r="J28" s="28">
        <f t="shared" ref="J28:J32" si="269">AVERAGE(H28:I28)</f>
        <v>32.950000000000003</v>
      </c>
      <c r="K28" s="28">
        <v>32.9</v>
      </c>
      <c r="L28" s="28">
        <v>32.9</v>
      </c>
      <c r="M28" s="28">
        <f t="shared" ref="M28:M32" si="270">AVERAGE(K28:L28)</f>
        <v>32.9</v>
      </c>
      <c r="N28" s="28">
        <v>33.6</v>
      </c>
      <c r="O28" s="28">
        <v>33.799999999999997</v>
      </c>
      <c r="P28" s="28">
        <f t="shared" ref="P28:P32" si="271">AVERAGE(N28:O28)</f>
        <v>33.700000000000003</v>
      </c>
      <c r="Q28" s="28">
        <v>34.700000000000003</v>
      </c>
      <c r="R28" s="28">
        <v>34.700000000000003</v>
      </c>
      <c r="S28" s="28">
        <f t="shared" ref="S28:S32" si="272">AVERAGE(Q28:R28)</f>
        <v>34.700000000000003</v>
      </c>
      <c r="T28" s="28">
        <v>33.200000000000003</v>
      </c>
      <c r="U28" s="28">
        <v>33</v>
      </c>
      <c r="V28" s="28">
        <f t="shared" ref="V28:V32" si="273">AVERAGE(T28:U28)</f>
        <v>33.1</v>
      </c>
      <c r="W28" s="28">
        <v>33.6</v>
      </c>
      <c r="X28" s="28">
        <v>33.5</v>
      </c>
      <c r="Y28" s="28">
        <f t="shared" ref="Y28:Y32" si="274">AVERAGE(W28:X28)</f>
        <v>33.549999999999997</v>
      </c>
      <c r="Z28" s="28">
        <v>33.5</v>
      </c>
      <c r="AA28" s="28">
        <v>33.299999999999997</v>
      </c>
      <c r="AB28" s="28">
        <f t="shared" ref="AB28:AB32" si="275">AVERAGE(Z28:AA28)</f>
        <v>33.4</v>
      </c>
      <c r="AC28" s="28">
        <v>32.6</v>
      </c>
      <c r="AD28" s="28">
        <v>32.700000000000003</v>
      </c>
      <c r="AE28" s="28">
        <f t="shared" ref="AE28:AE32" si="276">AVERAGE(AC28:AD28)</f>
        <v>32.650000000000006</v>
      </c>
      <c r="AF28" s="28">
        <v>33.299999999999997</v>
      </c>
      <c r="AG28" s="28">
        <v>33.299999999999997</v>
      </c>
      <c r="AH28" s="28">
        <f t="shared" ref="AH28:AH32" si="277">AVERAGE(AF28:AG28)</f>
        <v>33.299999999999997</v>
      </c>
      <c r="AI28" s="28">
        <v>33.299999999999997</v>
      </c>
      <c r="AJ28" s="28">
        <v>33.299999999999997</v>
      </c>
      <c r="AK28" s="28">
        <f t="shared" ref="AK28:AK32" si="278">AVERAGE(AI28:AJ28)</f>
        <v>33.299999999999997</v>
      </c>
      <c r="AL28" s="28">
        <v>33.9</v>
      </c>
      <c r="AM28" s="28">
        <v>33.799999999999997</v>
      </c>
      <c r="AN28" s="28">
        <f t="shared" ref="AN28:AN32" si="279">AVERAGE(AL28:AM28)</f>
        <v>33.849999999999994</v>
      </c>
      <c r="AO28" s="28">
        <v>34.200000000000003</v>
      </c>
      <c r="AP28" s="28">
        <v>34.4</v>
      </c>
      <c r="AQ28" s="28">
        <f t="shared" ref="AQ28:AQ32" si="280">AVERAGE(AO28:AP28)</f>
        <v>34.299999999999997</v>
      </c>
      <c r="AR28" s="28">
        <v>33.299999999999997</v>
      </c>
      <c r="AS28" s="28">
        <v>33.5</v>
      </c>
      <c r="AT28" s="28">
        <f t="shared" ref="AT28:AT32" si="281">AVERAGE(AR28:AS28)</f>
        <v>33.4</v>
      </c>
      <c r="AU28" s="28">
        <v>31.5</v>
      </c>
      <c r="AV28" s="28">
        <v>31.7</v>
      </c>
      <c r="AW28" s="28">
        <f t="shared" ref="AW28:AW32" si="282">AVERAGE(AU28:AV28)</f>
        <v>31.6</v>
      </c>
      <c r="AX28" s="28">
        <v>32.9</v>
      </c>
      <c r="AY28" s="28">
        <v>33</v>
      </c>
      <c r="AZ28" s="28">
        <f t="shared" ref="AZ28:AZ32" si="283">AVERAGE(AX28:AY28)</f>
        <v>32.950000000000003</v>
      </c>
      <c r="BA28" s="41"/>
      <c r="BB28" s="28">
        <v>34.200000000000003</v>
      </c>
      <c r="BC28" s="28">
        <v>34.1</v>
      </c>
      <c r="BD28" s="28">
        <f>AVERAGE(BB28:BC28)</f>
        <v>34.150000000000006</v>
      </c>
      <c r="BE28" s="28">
        <v>33.4</v>
      </c>
      <c r="BF28" s="28">
        <v>33.299999999999997</v>
      </c>
      <c r="BG28" s="28">
        <f t="shared" ref="BG28:BG32" si="284">AVERAGE(BE28:BF28)</f>
        <v>33.349999999999994</v>
      </c>
      <c r="BH28" s="28">
        <v>32.700000000000003</v>
      </c>
      <c r="BI28" s="28">
        <v>32.9</v>
      </c>
      <c r="BJ28" s="28">
        <f t="shared" ref="BJ28:BJ32" si="285">AVERAGE(BH28:BI28)</f>
        <v>32.799999999999997</v>
      </c>
      <c r="BK28" s="28">
        <v>33.299999999999997</v>
      </c>
      <c r="BL28" s="28">
        <v>33.200000000000003</v>
      </c>
      <c r="BM28" s="28">
        <f t="shared" ref="BM28:BM32" si="286">AVERAGE(BK28:BL28)</f>
        <v>33.25</v>
      </c>
      <c r="BN28" s="28">
        <v>34.4</v>
      </c>
      <c r="BO28" s="28">
        <v>34.4</v>
      </c>
      <c r="BP28" s="28">
        <f t="shared" ref="BP28:BP32" si="287">AVERAGE(BN28:BO28)</f>
        <v>34.4</v>
      </c>
      <c r="BQ28" s="28">
        <v>32.700000000000003</v>
      </c>
      <c r="BR28" s="28">
        <v>33</v>
      </c>
      <c r="BS28" s="28">
        <f t="shared" ref="BS28:BS32" si="288">AVERAGE(BQ28:BR28)</f>
        <v>32.85</v>
      </c>
      <c r="BT28" s="28">
        <v>33.200000000000003</v>
      </c>
      <c r="BU28" s="28">
        <v>33.200000000000003</v>
      </c>
      <c r="BV28" s="28">
        <f t="shared" ref="BV28:BV32" si="289">AVERAGE(BT28:BU28)</f>
        <v>33.200000000000003</v>
      </c>
      <c r="BW28" s="28">
        <v>33.5</v>
      </c>
      <c r="BX28" s="28">
        <v>33.299999999999997</v>
      </c>
      <c r="BY28" s="28">
        <f t="shared" ref="BY28:BY32" si="290">AVERAGE(BW28:BX28)</f>
        <v>33.4</v>
      </c>
      <c r="BZ28" s="28">
        <v>32.4</v>
      </c>
      <c r="CA28" s="28">
        <v>32.299999999999997</v>
      </c>
      <c r="CB28" s="28">
        <f t="shared" ref="CB28:CB32" si="291">AVERAGE(BZ28:CA28)</f>
        <v>32.349999999999994</v>
      </c>
      <c r="CC28" s="28">
        <v>31.2</v>
      </c>
      <c r="CD28" s="28">
        <v>31.4</v>
      </c>
      <c r="CE28" s="28">
        <f t="shared" ref="CE28:CE32" si="292">AVERAGE(CC28:CD28)</f>
        <v>31.299999999999997</v>
      </c>
      <c r="CF28" s="28">
        <v>33.5</v>
      </c>
      <c r="CG28" s="28">
        <v>33.700000000000003</v>
      </c>
      <c r="CH28" s="28">
        <f t="shared" ref="CH28:CH32" si="293">AVERAGE(CF28:CG28)</f>
        <v>33.6</v>
      </c>
      <c r="CI28" s="28">
        <v>34.5</v>
      </c>
      <c r="CJ28" s="28">
        <v>34.6</v>
      </c>
      <c r="CK28" s="28">
        <f t="shared" ref="CK28:CK32" si="294">AVERAGE(CI28:CJ28)</f>
        <v>34.549999999999997</v>
      </c>
      <c r="CL28" s="28">
        <v>34.200000000000003</v>
      </c>
      <c r="CM28" s="28">
        <v>34.200000000000003</v>
      </c>
      <c r="CN28" s="28">
        <f t="shared" ref="CN28:CN32" si="295">AVERAGE(CL28:CM28)</f>
        <v>34.200000000000003</v>
      </c>
      <c r="CO28" s="28">
        <v>33</v>
      </c>
      <c r="CP28" s="28">
        <v>32.9</v>
      </c>
      <c r="CQ28" s="28">
        <f t="shared" ref="CQ28:CQ32" si="296">AVERAGE(CO28:CP28)</f>
        <v>32.950000000000003</v>
      </c>
      <c r="CR28" s="28">
        <v>31.5</v>
      </c>
      <c r="CS28" s="28">
        <v>31.7</v>
      </c>
      <c r="CT28" s="28">
        <f t="shared" ref="CT28:CT32" si="297">AVERAGE(CR28:CS28)</f>
        <v>31.6</v>
      </c>
      <c r="CU28" s="28">
        <v>32.9</v>
      </c>
      <c r="CV28" s="28">
        <v>32.9</v>
      </c>
      <c r="CW28" s="28">
        <f t="shared" ref="CW28:CW32" si="298">AVERAGE(CU28:CV28)</f>
        <v>32.9</v>
      </c>
      <c r="CX28" s="41"/>
      <c r="CY28" s="28">
        <v>34.6</v>
      </c>
      <c r="CZ28" s="28">
        <v>34.799999999999997</v>
      </c>
      <c r="DA28" s="28">
        <f>AVERAGE(CY28:CZ28)</f>
        <v>34.700000000000003</v>
      </c>
      <c r="DB28" s="28">
        <v>32.700000000000003</v>
      </c>
      <c r="DC28" s="28">
        <v>32.9</v>
      </c>
      <c r="DD28" s="28">
        <f t="shared" ref="DD28:DD32" si="299">AVERAGE(DB28:DC28)</f>
        <v>32.799999999999997</v>
      </c>
      <c r="DE28" s="28">
        <v>32.6</v>
      </c>
      <c r="DF28" s="28">
        <v>32.700000000000003</v>
      </c>
      <c r="DG28" s="28">
        <f t="shared" ref="DG28:DG32" si="300">AVERAGE(DE28:DF28)</f>
        <v>32.650000000000006</v>
      </c>
      <c r="DH28" s="28">
        <v>33.299999999999997</v>
      </c>
      <c r="DI28" s="28">
        <v>33.299999999999997</v>
      </c>
      <c r="DJ28" s="28">
        <f t="shared" ref="DJ28:DJ32" si="301">AVERAGE(DH28:DI28)</f>
        <v>33.299999999999997</v>
      </c>
      <c r="DK28" s="28">
        <v>34.1</v>
      </c>
      <c r="DL28" s="28">
        <v>33.9</v>
      </c>
      <c r="DM28" s="28">
        <f t="shared" ref="DM28:DM32" si="302">AVERAGE(DK28:DL28)</f>
        <v>34</v>
      </c>
      <c r="DN28" s="28">
        <v>32.9</v>
      </c>
      <c r="DO28" s="28">
        <v>33</v>
      </c>
      <c r="DP28" s="28">
        <f t="shared" ref="DP28:DP32" si="303">AVERAGE(DN28:DO28)</f>
        <v>32.950000000000003</v>
      </c>
      <c r="DQ28" s="28">
        <v>32</v>
      </c>
      <c r="DR28" s="28">
        <v>32.1</v>
      </c>
      <c r="DS28" s="28">
        <f t="shared" ref="DS28:DS32" si="304">AVERAGE(DQ28:DR28)</f>
        <v>32.049999999999997</v>
      </c>
      <c r="DT28" s="28">
        <v>33.200000000000003</v>
      </c>
      <c r="DU28" s="28">
        <v>33</v>
      </c>
      <c r="DV28" s="28">
        <f t="shared" ref="DV28:DV32" si="305">AVERAGE(DT28:DU28)</f>
        <v>33.1</v>
      </c>
      <c r="DW28" s="28">
        <v>31.8</v>
      </c>
      <c r="DX28" s="28">
        <v>32</v>
      </c>
      <c r="DY28" s="28">
        <f t="shared" ref="DY28:DY32" si="306">AVERAGE(DW28:DX28)</f>
        <v>31.9</v>
      </c>
      <c r="DZ28" s="28">
        <v>29.8</v>
      </c>
      <c r="EA28" s="28">
        <v>29.7</v>
      </c>
      <c r="EB28" s="28">
        <f t="shared" ref="EB28:EB32" si="307">AVERAGE(DZ28:EA28)</f>
        <v>29.75</v>
      </c>
      <c r="EC28" s="28">
        <v>33.200000000000003</v>
      </c>
      <c r="ED28" s="28">
        <v>33.200000000000003</v>
      </c>
      <c r="EE28" s="28">
        <f t="shared" ref="EE28:EE32" si="308">AVERAGE(EC28:ED28)</f>
        <v>33.200000000000003</v>
      </c>
      <c r="EF28" s="28">
        <v>33.6</v>
      </c>
      <c r="EG28" s="28">
        <v>33.5</v>
      </c>
      <c r="EH28" s="28">
        <f t="shared" ref="EH28:EH32" si="309">AVERAGE(EF28:EG28)</f>
        <v>33.549999999999997</v>
      </c>
      <c r="EI28" s="28">
        <v>33.9</v>
      </c>
      <c r="EJ28" s="28">
        <v>34.1</v>
      </c>
      <c r="EK28" s="28">
        <f t="shared" ref="EK28:EK32" si="310">AVERAGE(EI28:EJ28)</f>
        <v>34</v>
      </c>
      <c r="EL28" s="28">
        <v>33.200000000000003</v>
      </c>
      <c r="EM28" s="28">
        <v>33</v>
      </c>
      <c r="EN28" s="28">
        <f t="shared" ref="EN28:EN32" si="311">AVERAGE(EL28:EM28)</f>
        <v>33.1</v>
      </c>
      <c r="EO28" s="28">
        <v>31.4</v>
      </c>
      <c r="EP28" s="28">
        <v>31.4</v>
      </c>
      <c r="EQ28" s="28">
        <f t="shared" ref="EQ28:EQ32" si="312">AVERAGE(EO28:EP28)</f>
        <v>31.4</v>
      </c>
      <c r="ER28" s="28">
        <v>32.6</v>
      </c>
      <c r="ES28" s="28">
        <v>32.9</v>
      </c>
      <c r="ET28" s="28">
        <f t="shared" ref="ET28:ET32" si="313">AVERAGE(ER28:ES28)</f>
        <v>32.75</v>
      </c>
      <c r="EU28" s="41"/>
      <c r="EV28" s="28">
        <v>34.5</v>
      </c>
      <c r="EW28" s="28">
        <v>34.4</v>
      </c>
      <c r="EX28" s="28">
        <f>AVERAGE(EV28:EW28)</f>
        <v>34.450000000000003</v>
      </c>
      <c r="EY28" s="28">
        <v>32.4</v>
      </c>
      <c r="EZ28" s="28">
        <v>32.6</v>
      </c>
      <c r="FA28" s="28">
        <f t="shared" ref="FA28:FA32" si="314">AVERAGE(EY28:EZ28)</f>
        <v>32.5</v>
      </c>
      <c r="FB28" s="28">
        <v>32.9</v>
      </c>
      <c r="FC28" s="28">
        <v>33</v>
      </c>
      <c r="FD28" s="28">
        <f t="shared" ref="FD28:FD32" si="315">AVERAGE(FB28:FC28)</f>
        <v>32.950000000000003</v>
      </c>
      <c r="FE28" s="28">
        <v>33.299999999999997</v>
      </c>
      <c r="FF28" s="28">
        <v>33.200000000000003</v>
      </c>
      <c r="FG28" s="28">
        <f t="shared" ref="FG28:FG32" si="316">AVERAGE(FE28:FF28)</f>
        <v>33.25</v>
      </c>
      <c r="FH28" s="28">
        <v>34.5</v>
      </c>
      <c r="FI28" s="28">
        <v>34.4</v>
      </c>
      <c r="FJ28" s="28">
        <f t="shared" ref="FJ28:FJ32" si="317">AVERAGE(FH28:FI28)</f>
        <v>34.450000000000003</v>
      </c>
      <c r="FK28" s="28">
        <v>32.4</v>
      </c>
      <c r="FL28" s="28">
        <v>32.299999999999997</v>
      </c>
      <c r="FM28" s="28">
        <f t="shared" ref="FM28:FM32" si="318">AVERAGE(FK28:FL28)</f>
        <v>32.349999999999994</v>
      </c>
      <c r="FN28" s="28">
        <v>32.1</v>
      </c>
      <c r="FO28" s="28">
        <v>32.1</v>
      </c>
      <c r="FP28" s="28">
        <f t="shared" ref="FP28:FP32" si="319">AVERAGE(FN28:FO28)</f>
        <v>32.1</v>
      </c>
      <c r="FQ28" s="28">
        <v>32.9</v>
      </c>
      <c r="FR28" s="28">
        <v>32.9</v>
      </c>
      <c r="FS28" s="28">
        <f t="shared" ref="FS28:FS32" si="320">AVERAGE(FQ28:FR28)</f>
        <v>32.9</v>
      </c>
      <c r="FT28" s="28">
        <v>32.4</v>
      </c>
      <c r="FU28" s="28">
        <v>32.6</v>
      </c>
      <c r="FV28" s="28">
        <f t="shared" ref="FV28:FV32" si="321">AVERAGE(FT28:FU28)</f>
        <v>32.5</v>
      </c>
      <c r="FW28" s="28">
        <v>29.4</v>
      </c>
      <c r="FX28" s="28">
        <v>29.3</v>
      </c>
      <c r="FY28" s="28">
        <f t="shared" ref="FY28:FY32" si="322">AVERAGE(FW28:FX28)</f>
        <v>29.35</v>
      </c>
      <c r="FZ28" s="28">
        <v>33.5</v>
      </c>
      <c r="GA28" s="28">
        <v>33.5</v>
      </c>
      <c r="GB28" s="28">
        <f t="shared" ref="GB28:GB32" si="323">AVERAGE(FZ28:GA28)</f>
        <v>33.5</v>
      </c>
      <c r="GC28" s="28">
        <v>33.799999999999997</v>
      </c>
      <c r="GD28" s="28">
        <v>34.1</v>
      </c>
      <c r="GE28" s="28">
        <f t="shared" ref="GE28:GE32" si="324">AVERAGE(GC28:GD28)</f>
        <v>33.950000000000003</v>
      </c>
      <c r="GF28" s="28">
        <v>33.6</v>
      </c>
      <c r="GG28" s="28">
        <v>33.799999999999997</v>
      </c>
      <c r="GH28" s="28">
        <f t="shared" ref="GH28:GH32" si="325">AVERAGE(GF28:GG28)</f>
        <v>33.700000000000003</v>
      </c>
      <c r="GI28" s="28">
        <v>33</v>
      </c>
      <c r="GJ28" s="28">
        <v>33.200000000000003</v>
      </c>
      <c r="GK28" s="28">
        <f t="shared" ref="GK28:GK32" si="326">AVERAGE(GI28:GJ28)</f>
        <v>33.1</v>
      </c>
      <c r="GL28" s="28">
        <v>31.4</v>
      </c>
      <c r="GM28" s="28">
        <v>31.5</v>
      </c>
      <c r="GN28" s="28">
        <f t="shared" ref="GN28:GN32" si="327">AVERAGE(GL28:GM28)</f>
        <v>31.45</v>
      </c>
      <c r="GO28" s="28">
        <v>32.9</v>
      </c>
      <c r="GP28" s="28">
        <v>32.9</v>
      </c>
      <c r="GQ28" s="28">
        <f t="shared" ref="GQ28:GQ32" si="328">AVERAGE(GO28:GP28)</f>
        <v>32.9</v>
      </c>
      <c r="GR28" s="41"/>
      <c r="GS28" s="41"/>
      <c r="GT28" s="45"/>
      <c r="GU28" s="28">
        <f t="shared" ref="GU28:GU32" si="329">0.07*G28+0.14*V28+0.05*Y28+0.07*AH28+0.13*((AE28+AW28)/2)+0.19*((AB28+AT28)/2)+0.35*((AQ28+AN28+S28+M28)/4)</f>
        <v>33.471874999999997</v>
      </c>
      <c r="GV28" s="28">
        <f>(G28+M28+P28+S28+V28+Y28+AB28+AE28+AH28+AK28+AN28+AQ28+AT28+AW28+AZ28)/15</f>
        <v>33.426666666666662</v>
      </c>
      <c r="GW28" s="41"/>
      <c r="GX28" s="45"/>
      <c r="GY28" s="28">
        <f>0.07*BD28+0.14*BS28+0.05*BU28+0.07*CE28+0.13*((CB28+CT28)/2)+0.19*((BY28+CQ28)/2)+0.35*((CN28+CK28+BP28+BJ28)/4)</f>
        <v>33.196124999999995</v>
      </c>
      <c r="GZ28" s="28">
        <f>(BD28+BJ28+BM28+BP28+BS28+BV28+BY28+CB28+CE28+CH28+CK28+CN28+CQ28+CT28+CW28)/15</f>
        <v>33.166666666666664</v>
      </c>
      <c r="HA28" s="41"/>
      <c r="HB28" s="45"/>
      <c r="HC28" s="28">
        <f t="shared" ref="HC28:HC32" si="330">0.07*DA28+0.14*DP28+0.05*DS28+0.07*EB28+0.13*((DY28+EQ28)/2)+0.19*((DV28+EN28)/2)+0.35*((DG28+DM28+EH28+EK28)/4)</f>
        <v>32.872999999999998</v>
      </c>
      <c r="HD28" s="28">
        <f>(DA28+DG28+DJ28+DM28+DP28+DS28+DV28+DY28+EB28+EE28+EH28+EK28+EN28+EQ28+ET28)/15</f>
        <v>32.826666666666668</v>
      </c>
      <c r="HE28" s="41"/>
      <c r="HF28" s="45"/>
      <c r="HG28" s="28">
        <f t="shared" ref="HG28:HG32" si="331">0.07*EX28+0.14*FM28+0.05*FP28+0.07*FY28+0.13*((FV28+GN28)/2)+0.19*((FS28+GK28)/2)+0.35*((FD28+FJ28+GE28+GH28)/4)</f>
        <v>32.843625000000003</v>
      </c>
      <c r="HH28" s="28">
        <f>(EX28+FD28+FG28+FJ28+FM28+FP28+FS28+FV28+FY28+GB28+GE28+GH28+GK28+GN28+GQ28)/15</f>
        <v>32.86</v>
      </c>
      <c r="HI28" s="21"/>
    </row>
    <row r="29" spans="1:217" ht="15.5" x14ac:dyDescent="0.35">
      <c r="A29" s="17"/>
      <c r="B29" s="28">
        <v>2</v>
      </c>
      <c r="C29" s="17"/>
      <c r="D29" s="41"/>
      <c r="E29" s="28">
        <v>34.1</v>
      </c>
      <c r="F29" s="28">
        <v>34.1</v>
      </c>
      <c r="G29" s="28">
        <f t="shared" ref="G29:G32" si="332">AVERAGE(E29:F29)</f>
        <v>34.1</v>
      </c>
      <c r="H29" s="28">
        <v>33.200000000000003</v>
      </c>
      <c r="I29" s="28">
        <v>33.5</v>
      </c>
      <c r="J29" s="28">
        <f t="shared" si="269"/>
        <v>33.35</v>
      </c>
      <c r="K29" s="28">
        <v>33</v>
      </c>
      <c r="L29" s="28">
        <v>33</v>
      </c>
      <c r="M29" s="28">
        <f t="shared" si="270"/>
        <v>33</v>
      </c>
      <c r="N29" s="28">
        <v>33.9</v>
      </c>
      <c r="O29" s="28">
        <v>34.200000000000003</v>
      </c>
      <c r="P29" s="28">
        <f t="shared" si="271"/>
        <v>34.049999999999997</v>
      </c>
      <c r="Q29" s="28">
        <v>33.9</v>
      </c>
      <c r="R29" s="28">
        <v>33.9</v>
      </c>
      <c r="S29" s="28">
        <f t="shared" si="272"/>
        <v>33.9</v>
      </c>
      <c r="T29" s="28">
        <v>32.6</v>
      </c>
      <c r="U29" s="28">
        <v>32.4</v>
      </c>
      <c r="V29" s="28">
        <f t="shared" si="273"/>
        <v>32.5</v>
      </c>
      <c r="W29" s="28">
        <v>31.5</v>
      </c>
      <c r="X29" s="28">
        <v>31.5</v>
      </c>
      <c r="Y29" s="28">
        <f t="shared" si="274"/>
        <v>31.5</v>
      </c>
      <c r="Z29" s="28">
        <v>32.299999999999997</v>
      </c>
      <c r="AA29" s="28">
        <v>32.299999999999997</v>
      </c>
      <c r="AB29" s="28">
        <f t="shared" si="275"/>
        <v>32.299999999999997</v>
      </c>
      <c r="AC29" s="28">
        <v>31.8</v>
      </c>
      <c r="AD29" s="28">
        <v>31.7</v>
      </c>
      <c r="AE29" s="28">
        <f t="shared" si="276"/>
        <v>31.75</v>
      </c>
      <c r="AF29" s="28">
        <v>30.4</v>
      </c>
      <c r="AG29" s="28">
        <v>30.4</v>
      </c>
      <c r="AH29" s="28">
        <f t="shared" si="277"/>
        <v>30.4</v>
      </c>
      <c r="AI29" s="28">
        <v>33.5</v>
      </c>
      <c r="AJ29" s="28">
        <v>33.799999999999997</v>
      </c>
      <c r="AK29" s="28">
        <f t="shared" si="278"/>
        <v>33.65</v>
      </c>
      <c r="AL29" s="28">
        <v>33.9</v>
      </c>
      <c r="AM29" s="28">
        <v>34.1</v>
      </c>
      <c r="AN29" s="28">
        <f t="shared" si="279"/>
        <v>34</v>
      </c>
      <c r="AO29" s="28">
        <v>34.1</v>
      </c>
      <c r="AP29" s="28">
        <v>34.1</v>
      </c>
      <c r="AQ29" s="28">
        <f t="shared" si="280"/>
        <v>34.1</v>
      </c>
      <c r="AR29" s="28">
        <v>33.200000000000003</v>
      </c>
      <c r="AS29" s="28">
        <v>33.200000000000003</v>
      </c>
      <c r="AT29" s="28">
        <f t="shared" si="281"/>
        <v>33.200000000000003</v>
      </c>
      <c r="AU29" s="28">
        <v>31.5</v>
      </c>
      <c r="AV29" s="28">
        <v>31.5</v>
      </c>
      <c r="AW29" s="28">
        <f t="shared" si="282"/>
        <v>31.5</v>
      </c>
      <c r="AX29" s="28">
        <v>32.4</v>
      </c>
      <c r="AY29" s="28">
        <v>32.6</v>
      </c>
      <c r="AZ29" s="28">
        <f t="shared" si="283"/>
        <v>32.5</v>
      </c>
      <c r="BA29" s="41"/>
      <c r="BB29" s="28">
        <v>34.200000000000003</v>
      </c>
      <c r="BC29" s="28">
        <v>34.4</v>
      </c>
      <c r="BD29" s="28">
        <f t="shared" ref="BD29:BD32" si="333">AVERAGE(BB29:BC29)</f>
        <v>34.299999999999997</v>
      </c>
      <c r="BE29" s="28">
        <v>33.299999999999997</v>
      </c>
      <c r="BF29" s="28">
        <v>33.5</v>
      </c>
      <c r="BG29" s="28">
        <f t="shared" si="284"/>
        <v>33.4</v>
      </c>
      <c r="BH29" s="28">
        <v>33.1</v>
      </c>
      <c r="BI29" s="28">
        <v>33.200000000000003</v>
      </c>
      <c r="BJ29" s="28">
        <f t="shared" si="285"/>
        <v>33.150000000000006</v>
      </c>
      <c r="BK29" s="28">
        <v>33.9</v>
      </c>
      <c r="BL29" s="28">
        <v>33.5</v>
      </c>
      <c r="BM29" s="28">
        <f t="shared" si="286"/>
        <v>33.700000000000003</v>
      </c>
      <c r="BN29" s="28">
        <v>33.6</v>
      </c>
      <c r="BO29" s="28">
        <v>33.6</v>
      </c>
      <c r="BP29" s="28">
        <f t="shared" si="287"/>
        <v>33.6</v>
      </c>
      <c r="BQ29" s="28">
        <v>32.6</v>
      </c>
      <c r="BR29" s="28">
        <v>32.9</v>
      </c>
      <c r="BS29" s="28">
        <f t="shared" si="288"/>
        <v>32.75</v>
      </c>
      <c r="BT29" s="28">
        <v>32</v>
      </c>
      <c r="BU29" s="28">
        <v>31.8</v>
      </c>
      <c r="BV29" s="28">
        <f t="shared" si="289"/>
        <v>31.9</v>
      </c>
      <c r="BW29" s="28">
        <v>33.200000000000003</v>
      </c>
      <c r="BX29" s="28">
        <v>33.200000000000003</v>
      </c>
      <c r="BY29" s="28">
        <f t="shared" si="290"/>
        <v>33.200000000000003</v>
      </c>
      <c r="BZ29" s="28">
        <v>32.299999999999997</v>
      </c>
      <c r="CA29" s="28">
        <v>32.1</v>
      </c>
      <c r="CB29" s="28">
        <f t="shared" si="291"/>
        <v>32.200000000000003</v>
      </c>
      <c r="CC29" s="28">
        <v>29.4</v>
      </c>
      <c r="CD29" s="28">
        <v>29.3</v>
      </c>
      <c r="CE29" s="28">
        <f t="shared" si="292"/>
        <v>29.35</v>
      </c>
      <c r="CF29" s="28">
        <v>32.700000000000003</v>
      </c>
      <c r="CG29" s="28">
        <v>32.9</v>
      </c>
      <c r="CH29" s="28">
        <f t="shared" si="293"/>
        <v>32.799999999999997</v>
      </c>
      <c r="CI29" s="28">
        <v>33.6</v>
      </c>
      <c r="CJ29" s="28">
        <v>33.6</v>
      </c>
      <c r="CK29" s="28">
        <f t="shared" si="294"/>
        <v>33.6</v>
      </c>
      <c r="CL29" s="28">
        <v>33.5</v>
      </c>
      <c r="CM29" s="28">
        <v>33.5</v>
      </c>
      <c r="CN29" s="28">
        <f t="shared" si="295"/>
        <v>33.5</v>
      </c>
      <c r="CO29" s="28">
        <v>33.6</v>
      </c>
      <c r="CP29" s="28">
        <v>33.6</v>
      </c>
      <c r="CQ29" s="28">
        <f t="shared" si="296"/>
        <v>33.6</v>
      </c>
      <c r="CR29" s="28">
        <v>31.4</v>
      </c>
      <c r="CS29" s="28">
        <v>31.6</v>
      </c>
      <c r="CT29" s="28">
        <f t="shared" si="297"/>
        <v>31.5</v>
      </c>
      <c r="CU29" s="28">
        <v>32.6</v>
      </c>
      <c r="CV29" s="28">
        <v>32.6</v>
      </c>
      <c r="CW29" s="28">
        <f t="shared" si="298"/>
        <v>32.6</v>
      </c>
      <c r="CX29" s="41"/>
      <c r="CY29" s="28">
        <v>34.4</v>
      </c>
      <c r="CZ29" s="28">
        <v>34.4</v>
      </c>
      <c r="DA29" s="28">
        <f t="shared" ref="DA29:DA32" si="334">AVERAGE(CY29:CZ29)</f>
        <v>34.4</v>
      </c>
      <c r="DB29" s="28">
        <v>33.6</v>
      </c>
      <c r="DC29" s="28">
        <v>33.6</v>
      </c>
      <c r="DD29" s="28">
        <f t="shared" si="299"/>
        <v>33.6</v>
      </c>
      <c r="DE29" s="28">
        <v>33.299999999999997</v>
      </c>
      <c r="DF29" s="28">
        <v>33.299999999999997</v>
      </c>
      <c r="DG29" s="28">
        <f t="shared" si="300"/>
        <v>33.299999999999997</v>
      </c>
      <c r="DH29" s="28">
        <v>33.799999999999997</v>
      </c>
      <c r="DI29" s="28">
        <v>33.799999999999997</v>
      </c>
      <c r="DJ29" s="28">
        <f t="shared" si="301"/>
        <v>33.799999999999997</v>
      </c>
      <c r="DK29" s="28">
        <v>33.299999999999997</v>
      </c>
      <c r="DL29" s="28">
        <v>33.299999999999997</v>
      </c>
      <c r="DM29" s="28">
        <f t="shared" si="302"/>
        <v>33.299999999999997</v>
      </c>
      <c r="DN29" s="28">
        <v>32.9</v>
      </c>
      <c r="DO29" s="28">
        <v>32.9</v>
      </c>
      <c r="DP29" s="28">
        <f t="shared" si="303"/>
        <v>32.9</v>
      </c>
      <c r="DQ29" s="28">
        <v>33.200000000000003</v>
      </c>
      <c r="DR29" s="28">
        <v>33.200000000000003</v>
      </c>
      <c r="DS29" s="28">
        <f t="shared" si="304"/>
        <v>33.200000000000003</v>
      </c>
      <c r="DT29" s="28">
        <v>33</v>
      </c>
      <c r="DU29" s="28">
        <v>33</v>
      </c>
      <c r="DV29" s="28">
        <f t="shared" si="305"/>
        <v>33</v>
      </c>
      <c r="DW29" s="28">
        <v>31.4</v>
      </c>
      <c r="DX29" s="28">
        <v>31.4</v>
      </c>
      <c r="DY29" s="28">
        <f t="shared" si="306"/>
        <v>31.4</v>
      </c>
      <c r="DZ29" s="28">
        <v>29.7</v>
      </c>
      <c r="EA29" s="28">
        <v>29.7</v>
      </c>
      <c r="EB29" s="28">
        <f t="shared" si="307"/>
        <v>29.7</v>
      </c>
      <c r="EC29" s="28">
        <v>33.299999999999997</v>
      </c>
      <c r="ED29" s="28">
        <v>33.299999999999997</v>
      </c>
      <c r="EE29" s="28">
        <f t="shared" si="308"/>
        <v>33.299999999999997</v>
      </c>
      <c r="EF29" s="28">
        <v>33.5</v>
      </c>
      <c r="EG29" s="28">
        <v>33.299999999999997</v>
      </c>
      <c r="EH29" s="28">
        <f t="shared" si="309"/>
        <v>33.4</v>
      </c>
      <c r="EI29" s="28">
        <v>33.299999999999997</v>
      </c>
      <c r="EJ29" s="28">
        <v>33.299999999999997</v>
      </c>
      <c r="EK29" s="28">
        <f t="shared" si="310"/>
        <v>33.299999999999997</v>
      </c>
      <c r="EL29" s="28">
        <v>33</v>
      </c>
      <c r="EM29" s="28">
        <v>33</v>
      </c>
      <c r="EN29" s="28">
        <f t="shared" si="311"/>
        <v>33</v>
      </c>
      <c r="EO29" s="28">
        <v>33.1</v>
      </c>
      <c r="EP29" s="28">
        <v>33.1</v>
      </c>
      <c r="EQ29" s="28">
        <f t="shared" si="312"/>
        <v>33.1</v>
      </c>
      <c r="ER29" s="28">
        <v>32.4</v>
      </c>
      <c r="ES29" s="28">
        <v>32.299999999999997</v>
      </c>
      <c r="ET29" s="28">
        <f t="shared" si="313"/>
        <v>32.349999999999994</v>
      </c>
      <c r="EU29" s="41"/>
      <c r="EV29" s="28">
        <v>34.799999999999997</v>
      </c>
      <c r="EW29" s="28">
        <v>34.799999999999997</v>
      </c>
      <c r="EX29" s="28">
        <f t="shared" ref="EX29:EX32" si="335">AVERAGE(EV29:EW29)</f>
        <v>34.799999999999997</v>
      </c>
      <c r="EY29" s="28">
        <v>33.9</v>
      </c>
      <c r="EZ29" s="28">
        <v>34</v>
      </c>
      <c r="FA29" s="28">
        <f t="shared" si="314"/>
        <v>33.950000000000003</v>
      </c>
      <c r="FB29" s="28">
        <v>32.9</v>
      </c>
      <c r="FC29" s="28">
        <v>32.9</v>
      </c>
      <c r="FD29" s="28">
        <f t="shared" si="315"/>
        <v>32.9</v>
      </c>
      <c r="FE29" s="28">
        <v>34.200000000000003</v>
      </c>
      <c r="FF29" s="28">
        <v>34.299999999999997</v>
      </c>
      <c r="FG29" s="28">
        <f t="shared" si="316"/>
        <v>34.25</v>
      </c>
      <c r="FH29" s="28">
        <v>33</v>
      </c>
      <c r="FI29" s="28">
        <v>33</v>
      </c>
      <c r="FJ29" s="28">
        <f t="shared" si="317"/>
        <v>33</v>
      </c>
      <c r="FK29" s="28">
        <v>32.4</v>
      </c>
      <c r="FL29" s="28">
        <v>32.4</v>
      </c>
      <c r="FM29" s="28">
        <f t="shared" si="318"/>
        <v>32.4</v>
      </c>
      <c r="FN29" s="28">
        <v>31.5</v>
      </c>
      <c r="FO29" s="28">
        <v>31.7</v>
      </c>
      <c r="FP29" s="28">
        <f t="shared" si="319"/>
        <v>31.6</v>
      </c>
      <c r="FQ29" s="28">
        <v>33</v>
      </c>
      <c r="FR29" s="28">
        <v>33.200000000000003</v>
      </c>
      <c r="FS29" s="28">
        <f t="shared" si="320"/>
        <v>33.1</v>
      </c>
      <c r="FT29" s="28">
        <v>31.8</v>
      </c>
      <c r="FU29" s="28">
        <v>31.8</v>
      </c>
      <c r="FV29" s="28">
        <f t="shared" si="321"/>
        <v>31.8</v>
      </c>
      <c r="FW29" s="28">
        <v>29.7</v>
      </c>
      <c r="FX29" s="28">
        <v>29.7</v>
      </c>
      <c r="FY29" s="28">
        <f t="shared" si="322"/>
        <v>29.7</v>
      </c>
      <c r="FZ29" s="28">
        <v>33.5</v>
      </c>
      <c r="GA29" s="28">
        <v>33.5</v>
      </c>
      <c r="GB29" s="28">
        <f t="shared" si="323"/>
        <v>33.5</v>
      </c>
      <c r="GC29" s="28">
        <v>33.5</v>
      </c>
      <c r="GD29" s="28">
        <v>33.700000000000003</v>
      </c>
      <c r="GE29" s="28">
        <f t="shared" si="324"/>
        <v>33.6</v>
      </c>
      <c r="GF29" s="28">
        <v>33</v>
      </c>
      <c r="GG29" s="28">
        <v>33</v>
      </c>
      <c r="GH29" s="28">
        <f t="shared" si="325"/>
        <v>33</v>
      </c>
      <c r="GI29" s="28">
        <v>32.9</v>
      </c>
      <c r="GJ29" s="28">
        <v>33</v>
      </c>
      <c r="GK29" s="28">
        <f t="shared" si="326"/>
        <v>32.950000000000003</v>
      </c>
      <c r="GL29" s="28">
        <v>31.1</v>
      </c>
      <c r="GM29" s="28">
        <v>31.1</v>
      </c>
      <c r="GN29" s="28">
        <f t="shared" si="327"/>
        <v>31.1</v>
      </c>
      <c r="GO29" s="28">
        <v>32.1</v>
      </c>
      <c r="GP29" s="28">
        <v>32.1</v>
      </c>
      <c r="GQ29" s="28">
        <f t="shared" si="328"/>
        <v>32.1</v>
      </c>
      <c r="GR29" s="41"/>
      <c r="GS29" s="41"/>
      <c r="GT29" s="45"/>
      <c r="GU29" s="28">
        <f t="shared" si="329"/>
        <v>32.786250000000003</v>
      </c>
      <c r="GV29" s="28">
        <f t="shared" ref="GV29:GV32" si="336">(G29+M29+P29+S29+V29+Y29+AB29+AE29+AH29+AK29+AN29+AQ29+AT29+AW29+AZ29)/15</f>
        <v>32.83</v>
      </c>
      <c r="GW29" s="41"/>
      <c r="GX29" s="45"/>
      <c r="GY29" s="28">
        <f t="shared" ref="GY29:GY32" si="337">0.07*BD29+0.14*BS29+0.05*BU29+0.07*CE29+0.13*((CB29+CT29)/2)+0.19*((BY29+CQ29)/2)+0.35*((CN29+CK29+BP29+BJ29)/4)</f>
        <v>32.828874999999996</v>
      </c>
      <c r="GZ29" s="28">
        <f t="shared" ref="GZ29:GZ32" si="338">(BD29+BJ29+BM29+BP29+BS29+BV29+BY29+CB29+CE29+CH29+CK29+CN29+CQ29+CT29+CW29)/15</f>
        <v>32.783333333333339</v>
      </c>
      <c r="HA29" s="41"/>
      <c r="HB29" s="45"/>
      <c r="HC29" s="28">
        <f t="shared" si="330"/>
        <v>32.879249999999999</v>
      </c>
      <c r="HD29" s="28">
        <f t="shared" ref="HD29:HD32" si="339">(DA29+DG29+DJ29+DM29+DP29+DS29+DV29+DY29+EB29+EE29+EH29+EK29+EN29+EQ29+ET29)/15</f>
        <v>32.896666666666661</v>
      </c>
      <c r="HE29" s="41"/>
      <c r="HF29" s="45"/>
      <c r="HG29" s="28">
        <f t="shared" si="331"/>
        <v>32.588000000000001</v>
      </c>
      <c r="HH29" s="28">
        <f t="shared" ref="HH29:HH32" si="340">(EX29+FD29+FG29+FJ29+FM29+FP29+FS29+FV29+FY29+GB29+GE29+GH29+GK29+GN29+GQ29)/15</f>
        <v>32.653333333333336</v>
      </c>
      <c r="HI29" s="21"/>
    </row>
    <row r="30" spans="1:217" ht="15.5" x14ac:dyDescent="0.35">
      <c r="A30" s="17"/>
      <c r="B30" s="28">
        <v>3</v>
      </c>
      <c r="C30" s="17"/>
      <c r="D30" s="41"/>
      <c r="E30" s="28">
        <v>34.5</v>
      </c>
      <c r="F30" s="28">
        <v>34.4</v>
      </c>
      <c r="G30" s="28">
        <f t="shared" si="332"/>
        <v>34.450000000000003</v>
      </c>
      <c r="H30" s="28">
        <v>34.4</v>
      </c>
      <c r="I30" s="28">
        <v>34.4</v>
      </c>
      <c r="J30" s="28">
        <f t="shared" si="269"/>
        <v>34.4</v>
      </c>
      <c r="K30" s="28">
        <v>34.700000000000003</v>
      </c>
      <c r="L30" s="28">
        <v>34.700000000000003</v>
      </c>
      <c r="M30" s="28">
        <f t="shared" si="270"/>
        <v>34.700000000000003</v>
      </c>
      <c r="N30" s="28">
        <v>33</v>
      </c>
      <c r="O30" s="28">
        <v>33.200000000000003</v>
      </c>
      <c r="P30" s="28">
        <f t="shared" si="271"/>
        <v>33.1</v>
      </c>
      <c r="Q30" s="28">
        <v>34.5</v>
      </c>
      <c r="R30" s="28">
        <v>34.5</v>
      </c>
      <c r="S30" s="28">
        <f t="shared" si="272"/>
        <v>34.5</v>
      </c>
      <c r="T30" s="28">
        <v>32.1</v>
      </c>
      <c r="U30" s="28">
        <v>32.6</v>
      </c>
      <c r="V30" s="28">
        <f t="shared" si="273"/>
        <v>32.35</v>
      </c>
      <c r="W30" s="28">
        <v>32.700000000000003</v>
      </c>
      <c r="X30" s="28">
        <v>32.6</v>
      </c>
      <c r="Y30" s="28">
        <f t="shared" si="274"/>
        <v>32.650000000000006</v>
      </c>
      <c r="Z30" s="28">
        <v>33.200000000000003</v>
      </c>
      <c r="AA30" s="28">
        <v>33.299999999999997</v>
      </c>
      <c r="AB30" s="28">
        <f t="shared" si="275"/>
        <v>33.25</v>
      </c>
      <c r="AC30" s="28">
        <v>32.9</v>
      </c>
      <c r="AD30" s="28">
        <v>32.700000000000003</v>
      </c>
      <c r="AE30" s="28">
        <f t="shared" si="276"/>
        <v>32.799999999999997</v>
      </c>
      <c r="AF30" s="28">
        <v>30.7</v>
      </c>
      <c r="AG30" s="28">
        <v>30.8</v>
      </c>
      <c r="AH30" s="28">
        <f t="shared" si="277"/>
        <v>30.75</v>
      </c>
      <c r="AI30" s="28">
        <v>33.299999999999997</v>
      </c>
      <c r="AJ30" s="28">
        <v>33.299999999999997</v>
      </c>
      <c r="AK30" s="28">
        <f t="shared" si="278"/>
        <v>33.299999999999997</v>
      </c>
      <c r="AL30" s="28">
        <v>34.200000000000003</v>
      </c>
      <c r="AM30" s="28">
        <v>34.200000000000003</v>
      </c>
      <c r="AN30" s="28">
        <f t="shared" si="279"/>
        <v>34.200000000000003</v>
      </c>
      <c r="AO30" s="28">
        <v>34.1</v>
      </c>
      <c r="AP30" s="28">
        <v>34.4</v>
      </c>
      <c r="AQ30" s="28">
        <f t="shared" si="280"/>
        <v>34.25</v>
      </c>
      <c r="AR30" s="28">
        <v>33.9</v>
      </c>
      <c r="AS30" s="28">
        <v>34.1</v>
      </c>
      <c r="AT30" s="28">
        <f t="shared" si="281"/>
        <v>34</v>
      </c>
      <c r="AU30" s="28">
        <v>32.6</v>
      </c>
      <c r="AV30" s="28">
        <v>32.700000000000003</v>
      </c>
      <c r="AW30" s="28">
        <f t="shared" si="282"/>
        <v>32.650000000000006</v>
      </c>
      <c r="AX30" s="28">
        <v>33.6</v>
      </c>
      <c r="AY30" s="28">
        <v>33.6</v>
      </c>
      <c r="AZ30" s="28">
        <f t="shared" si="283"/>
        <v>33.6</v>
      </c>
      <c r="BA30" s="41"/>
      <c r="BB30" s="28">
        <v>34.5</v>
      </c>
      <c r="BC30" s="28">
        <v>34.5</v>
      </c>
      <c r="BD30" s="28">
        <f t="shared" si="333"/>
        <v>34.5</v>
      </c>
      <c r="BE30" s="28">
        <v>34.200000000000003</v>
      </c>
      <c r="BF30" s="28">
        <v>34.200000000000003</v>
      </c>
      <c r="BG30" s="28">
        <f t="shared" si="284"/>
        <v>34.200000000000003</v>
      </c>
      <c r="BH30" s="28">
        <v>35.1</v>
      </c>
      <c r="BI30" s="28">
        <v>35.1</v>
      </c>
      <c r="BJ30" s="28">
        <f t="shared" si="285"/>
        <v>35.1</v>
      </c>
      <c r="BK30" s="28">
        <v>34.5</v>
      </c>
      <c r="BL30" s="28">
        <v>34.5</v>
      </c>
      <c r="BM30" s="28">
        <f t="shared" si="286"/>
        <v>34.5</v>
      </c>
      <c r="BN30" s="28">
        <v>34.799999999999997</v>
      </c>
      <c r="BO30" s="28">
        <v>34.799999999999997</v>
      </c>
      <c r="BP30" s="28">
        <f t="shared" si="287"/>
        <v>34.799999999999997</v>
      </c>
      <c r="BQ30" s="28">
        <v>32.9</v>
      </c>
      <c r="BR30" s="28">
        <v>32.700000000000003</v>
      </c>
      <c r="BS30" s="28">
        <f t="shared" si="288"/>
        <v>32.799999999999997</v>
      </c>
      <c r="BT30" s="28">
        <v>32.299999999999997</v>
      </c>
      <c r="BU30" s="28">
        <v>32.4</v>
      </c>
      <c r="BV30" s="28">
        <f t="shared" si="289"/>
        <v>32.349999999999994</v>
      </c>
      <c r="BW30" s="28">
        <v>33.299999999999997</v>
      </c>
      <c r="BX30" s="28">
        <v>33.5</v>
      </c>
      <c r="BY30" s="28">
        <f t="shared" si="290"/>
        <v>33.4</v>
      </c>
      <c r="BZ30" s="28">
        <v>32.1</v>
      </c>
      <c r="CA30" s="28">
        <v>32.299999999999997</v>
      </c>
      <c r="CB30" s="28">
        <f t="shared" si="291"/>
        <v>32.200000000000003</v>
      </c>
      <c r="CC30" s="28">
        <v>29.8</v>
      </c>
      <c r="CD30" s="28">
        <v>29.8</v>
      </c>
      <c r="CE30" s="28">
        <f t="shared" si="292"/>
        <v>29.8</v>
      </c>
      <c r="CF30" s="28">
        <v>33.6</v>
      </c>
      <c r="CG30" s="28">
        <v>33.799999999999997</v>
      </c>
      <c r="CH30" s="28">
        <f t="shared" si="293"/>
        <v>33.700000000000003</v>
      </c>
      <c r="CI30" s="28">
        <v>34.5</v>
      </c>
      <c r="CJ30" s="28">
        <v>34.700000000000003</v>
      </c>
      <c r="CK30" s="28">
        <f t="shared" si="294"/>
        <v>34.6</v>
      </c>
      <c r="CL30" s="28">
        <v>34.5</v>
      </c>
      <c r="CM30" s="28">
        <v>34.5</v>
      </c>
      <c r="CN30" s="28">
        <f t="shared" si="295"/>
        <v>34.5</v>
      </c>
      <c r="CO30" s="28">
        <v>33.5</v>
      </c>
      <c r="CP30" s="28">
        <v>33.6</v>
      </c>
      <c r="CQ30" s="28">
        <f t="shared" si="296"/>
        <v>33.549999999999997</v>
      </c>
      <c r="CR30" s="28">
        <v>32.700000000000003</v>
      </c>
      <c r="CS30" s="28">
        <v>32.6</v>
      </c>
      <c r="CT30" s="28">
        <f t="shared" si="297"/>
        <v>32.650000000000006</v>
      </c>
      <c r="CU30" s="28">
        <v>33.5</v>
      </c>
      <c r="CV30" s="28">
        <v>33.799999999999997</v>
      </c>
      <c r="CW30" s="28">
        <f t="shared" si="298"/>
        <v>33.65</v>
      </c>
      <c r="CX30" s="41"/>
      <c r="CY30" s="28">
        <v>34.5</v>
      </c>
      <c r="CZ30" s="28">
        <v>34.5</v>
      </c>
      <c r="DA30" s="28">
        <f t="shared" si="334"/>
        <v>34.5</v>
      </c>
      <c r="DB30" s="28">
        <v>34.200000000000003</v>
      </c>
      <c r="DC30" s="28">
        <v>34.1</v>
      </c>
      <c r="DD30" s="28">
        <f t="shared" si="299"/>
        <v>34.150000000000006</v>
      </c>
      <c r="DE30" s="28">
        <v>34.700000000000003</v>
      </c>
      <c r="DF30" s="28">
        <v>34.5</v>
      </c>
      <c r="DG30" s="28">
        <f t="shared" si="300"/>
        <v>34.6</v>
      </c>
      <c r="DH30" s="28">
        <v>34.4</v>
      </c>
      <c r="DI30" s="28">
        <v>34.4</v>
      </c>
      <c r="DJ30" s="28">
        <f t="shared" si="301"/>
        <v>34.4</v>
      </c>
      <c r="DK30" s="28">
        <v>34.4</v>
      </c>
      <c r="DL30" s="28">
        <v>34.4</v>
      </c>
      <c r="DM30" s="28">
        <f t="shared" si="302"/>
        <v>34.4</v>
      </c>
      <c r="DN30" s="28">
        <v>33.200000000000003</v>
      </c>
      <c r="DO30" s="28">
        <v>33.200000000000003</v>
      </c>
      <c r="DP30" s="28">
        <f t="shared" si="303"/>
        <v>33.200000000000003</v>
      </c>
      <c r="DQ30" s="28">
        <v>32.4</v>
      </c>
      <c r="DR30" s="28">
        <v>32.299999999999997</v>
      </c>
      <c r="DS30" s="28">
        <f t="shared" si="304"/>
        <v>32.349999999999994</v>
      </c>
      <c r="DT30" s="28">
        <v>33.299999999999997</v>
      </c>
      <c r="DU30" s="28">
        <v>33.299999999999997</v>
      </c>
      <c r="DV30" s="28">
        <f t="shared" si="305"/>
        <v>33.299999999999997</v>
      </c>
      <c r="DW30" s="28">
        <v>32</v>
      </c>
      <c r="DX30" s="28">
        <v>32.1</v>
      </c>
      <c r="DY30" s="28">
        <f t="shared" si="306"/>
        <v>32.049999999999997</v>
      </c>
      <c r="DZ30" s="28">
        <v>30.1</v>
      </c>
      <c r="EA30" s="28">
        <v>30</v>
      </c>
      <c r="EB30" s="28">
        <f t="shared" si="307"/>
        <v>30.05</v>
      </c>
      <c r="EC30" s="28">
        <v>33.5</v>
      </c>
      <c r="ED30" s="28">
        <v>33.5</v>
      </c>
      <c r="EE30" s="28">
        <f t="shared" si="308"/>
        <v>33.5</v>
      </c>
      <c r="EF30" s="28">
        <v>34.200000000000003</v>
      </c>
      <c r="EG30" s="28">
        <v>34.200000000000003</v>
      </c>
      <c r="EH30" s="28">
        <f t="shared" si="309"/>
        <v>34.200000000000003</v>
      </c>
      <c r="EI30" s="28">
        <v>33.9</v>
      </c>
      <c r="EJ30" s="28">
        <v>34</v>
      </c>
      <c r="EK30" s="28">
        <f t="shared" si="310"/>
        <v>33.950000000000003</v>
      </c>
      <c r="EL30" s="28">
        <v>33.5</v>
      </c>
      <c r="EM30" s="28">
        <v>33.5</v>
      </c>
      <c r="EN30" s="28">
        <f t="shared" si="311"/>
        <v>33.5</v>
      </c>
      <c r="EO30" s="28">
        <v>32.6</v>
      </c>
      <c r="EP30" s="28">
        <v>32.4</v>
      </c>
      <c r="EQ30" s="28">
        <f t="shared" si="312"/>
        <v>32.5</v>
      </c>
      <c r="ER30" s="28">
        <v>33.299999999999997</v>
      </c>
      <c r="ES30" s="28">
        <v>33.299999999999997</v>
      </c>
      <c r="ET30" s="28">
        <f t="shared" si="313"/>
        <v>33.299999999999997</v>
      </c>
      <c r="EU30" s="41"/>
      <c r="EV30" s="28">
        <v>34.799999999999997</v>
      </c>
      <c r="EW30" s="28">
        <v>34.799999999999997</v>
      </c>
      <c r="EX30" s="28">
        <f t="shared" si="335"/>
        <v>34.799999999999997</v>
      </c>
      <c r="EY30" s="28">
        <v>33.799999999999997</v>
      </c>
      <c r="EZ30" s="28">
        <v>33.799999999999997</v>
      </c>
      <c r="FA30" s="28">
        <f t="shared" si="314"/>
        <v>33.799999999999997</v>
      </c>
      <c r="FB30" s="28">
        <v>34.799999999999997</v>
      </c>
      <c r="FC30" s="28">
        <v>34.799999999999997</v>
      </c>
      <c r="FD30" s="28">
        <f t="shared" si="315"/>
        <v>34.799999999999997</v>
      </c>
      <c r="FE30" s="28">
        <v>34.1</v>
      </c>
      <c r="FF30" s="28">
        <v>34.1</v>
      </c>
      <c r="FG30" s="28">
        <f t="shared" si="316"/>
        <v>34.1</v>
      </c>
      <c r="FH30" s="28">
        <v>34.700000000000003</v>
      </c>
      <c r="FI30" s="28">
        <v>34.700000000000003</v>
      </c>
      <c r="FJ30" s="28">
        <f t="shared" si="317"/>
        <v>34.700000000000003</v>
      </c>
      <c r="FK30" s="28">
        <v>32.700000000000003</v>
      </c>
      <c r="FL30" s="28">
        <v>32.6</v>
      </c>
      <c r="FM30" s="28">
        <f t="shared" si="318"/>
        <v>32.650000000000006</v>
      </c>
      <c r="FN30" s="28">
        <v>32.9</v>
      </c>
      <c r="FO30" s="28">
        <v>32.9</v>
      </c>
      <c r="FP30" s="28">
        <f t="shared" si="319"/>
        <v>32.9</v>
      </c>
      <c r="FQ30" s="28">
        <v>32.9</v>
      </c>
      <c r="FR30" s="28">
        <v>32.9</v>
      </c>
      <c r="FS30" s="28">
        <f t="shared" si="320"/>
        <v>32.9</v>
      </c>
      <c r="FT30" s="28">
        <v>32.4</v>
      </c>
      <c r="FU30" s="28">
        <v>32.299999999999997</v>
      </c>
      <c r="FV30" s="28">
        <f t="shared" si="321"/>
        <v>32.349999999999994</v>
      </c>
      <c r="FW30" s="28">
        <v>30</v>
      </c>
      <c r="FX30" s="28">
        <v>30</v>
      </c>
      <c r="FY30" s="28">
        <f t="shared" si="322"/>
        <v>30</v>
      </c>
      <c r="FZ30" s="28">
        <v>33.299999999999997</v>
      </c>
      <c r="GA30" s="28">
        <v>33.5</v>
      </c>
      <c r="GB30" s="28">
        <f t="shared" si="323"/>
        <v>33.4</v>
      </c>
      <c r="GC30" s="28">
        <v>34.200000000000003</v>
      </c>
      <c r="GD30" s="28">
        <v>34.4</v>
      </c>
      <c r="GE30" s="28">
        <f t="shared" si="324"/>
        <v>34.299999999999997</v>
      </c>
      <c r="GF30" s="28">
        <v>34.200000000000003</v>
      </c>
      <c r="GG30" s="28">
        <v>34.200000000000003</v>
      </c>
      <c r="GH30" s="28">
        <f t="shared" si="325"/>
        <v>34.200000000000003</v>
      </c>
      <c r="GI30" s="28">
        <v>33.799999999999997</v>
      </c>
      <c r="GJ30" s="28">
        <v>33.799999999999997</v>
      </c>
      <c r="GK30" s="28">
        <f t="shared" si="326"/>
        <v>33.799999999999997</v>
      </c>
      <c r="GL30" s="28">
        <v>32.1</v>
      </c>
      <c r="GM30" s="28">
        <v>32.1</v>
      </c>
      <c r="GN30" s="28">
        <f t="shared" si="327"/>
        <v>32.1</v>
      </c>
      <c r="GO30" s="28">
        <v>33.5</v>
      </c>
      <c r="GP30" s="28">
        <v>33.5</v>
      </c>
      <c r="GQ30" s="28">
        <f t="shared" si="328"/>
        <v>33.5</v>
      </c>
      <c r="GR30" s="41"/>
      <c r="GS30" s="41"/>
      <c r="GT30" s="45"/>
      <c r="GU30" s="28">
        <f t="shared" si="329"/>
        <v>33.412875000000007</v>
      </c>
      <c r="GV30" s="28">
        <f t="shared" si="336"/>
        <v>33.370000000000005</v>
      </c>
      <c r="GW30" s="41"/>
      <c r="GX30" s="45"/>
      <c r="GY30" s="28">
        <f t="shared" si="337"/>
        <v>33.451000000000001</v>
      </c>
      <c r="GZ30" s="28">
        <f t="shared" si="338"/>
        <v>33.473333333333336</v>
      </c>
      <c r="HA30" s="41"/>
      <c r="HB30" s="45"/>
      <c r="HC30" s="28">
        <f t="shared" si="330"/>
        <v>33.326374999999999</v>
      </c>
      <c r="HD30" s="28">
        <f t="shared" si="339"/>
        <v>33.32</v>
      </c>
      <c r="HE30" s="41"/>
      <c r="HF30" s="45"/>
      <c r="HG30" s="28">
        <f t="shared" si="331"/>
        <v>33.35275</v>
      </c>
      <c r="HH30" s="28">
        <f t="shared" si="340"/>
        <v>33.366666666666667</v>
      </c>
      <c r="HI30" s="21"/>
    </row>
    <row r="31" spans="1:217" ht="15.5" x14ac:dyDescent="0.35">
      <c r="A31" s="17"/>
      <c r="B31" s="28">
        <v>4</v>
      </c>
      <c r="C31" s="17"/>
      <c r="D31" s="41"/>
      <c r="E31" s="28">
        <v>34.700000000000003</v>
      </c>
      <c r="F31" s="28">
        <v>34.700000000000003</v>
      </c>
      <c r="G31" s="28">
        <f t="shared" si="332"/>
        <v>34.700000000000003</v>
      </c>
      <c r="H31" s="28">
        <v>34.200000000000003</v>
      </c>
      <c r="I31" s="28">
        <v>34.200000000000003</v>
      </c>
      <c r="J31" s="28">
        <f t="shared" si="269"/>
        <v>34.200000000000003</v>
      </c>
      <c r="K31" s="28">
        <v>34.4</v>
      </c>
      <c r="L31" s="28">
        <v>34.200000000000003</v>
      </c>
      <c r="M31" s="28">
        <f t="shared" si="270"/>
        <v>34.299999999999997</v>
      </c>
      <c r="N31" s="28">
        <v>33.5</v>
      </c>
      <c r="O31" s="28">
        <v>33.5</v>
      </c>
      <c r="P31" s="28">
        <f t="shared" si="271"/>
        <v>33.5</v>
      </c>
      <c r="Q31" s="28">
        <v>33.9</v>
      </c>
      <c r="R31" s="28">
        <v>34.1</v>
      </c>
      <c r="S31" s="28">
        <f t="shared" si="272"/>
        <v>34</v>
      </c>
      <c r="T31" s="28">
        <v>32.700000000000003</v>
      </c>
      <c r="U31" s="28">
        <v>32.6</v>
      </c>
      <c r="V31" s="28">
        <f t="shared" si="273"/>
        <v>32.650000000000006</v>
      </c>
      <c r="W31" s="28">
        <v>32.1</v>
      </c>
      <c r="X31" s="28">
        <v>32.1</v>
      </c>
      <c r="Y31" s="28">
        <f t="shared" si="274"/>
        <v>32.1</v>
      </c>
      <c r="Z31" s="28">
        <v>32.9</v>
      </c>
      <c r="AA31" s="28">
        <v>32.700000000000003</v>
      </c>
      <c r="AB31" s="28">
        <f t="shared" si="275"/>
        <v>32.799999999999997</v>
      </c>
      <c r="AC31" s="28">
        <v>32.4</v>
      </c>
      <c r="AD31" s="28">
        <v>32.4</v>
      </c>
      <c r="AE31" s="28">
        <f t="shared" si="276"/>
        <v>32.4</v>
      </c>
      <c r="AF31" s="28">
        <v>31.2</v>
      </c>
      <c r="AG31" s="28">
        <v>31</v>
      </c>
      <c r="AH31" s="28">
        <f t="shared" si="277"/>
        <v>31.1</v>
      </c>
      <c r="AI31" s="28">
        <v>33.799999999999997</v>
      </c>
      <c r="AJ31" s="28">
        <v>33.6</v>
      </c>
      <c r="AK31" s="28">
        <f t="shared" si="278"/>
        <v>33.700000000000003</v>
      </c>
      <c r="AL31" s="28">
        <v>34.200000000000003</v>
      </c>
      <c r="AM31" s="28">
        <v>34.1</v>
      </c>
      <c r="AN31" s="28">
        <f t="shared" si="279"/>
        <v>34.150000000000006</v>
      </c>
      <c r="AO31" s="28">
        <v>33.9</v>
      </c>
      <c r="AP31" s="28">
        <v>33.9</v>
      </c>
      <c r="AQ31" s="28">
        <f t="shared" si="280"/>
        <v>33.9</v>
      </c>
      <c r="AR31" s="28">
        <v>34.1</v>
      </c>
      <c r="AS31" s="28">
        <v>34.1</v>
      </c>
      <c r="AT31" s="28">
        <f t="shared" si="281"/>
        <v>34.1</v>
      </c>
      <c r="AU31" s="28">
        <v>31.8</v>
      </c>
      <c r="AV31" s="28">
        <v>31.8</v>
      </c>
      <c r="AW31" s="28">
        <f t="shared" si="282"/>
        <v>31.8</v>
      </c>
      <c r="AX31" s="28">
        <v>33.799999999999997</v>
      </c>
      <c r="AY31" s="28">
        <v>33.6</v>
      </c>
      <c r="AZ31" s="28">
        <f t="shared" si="283"/>
        <v>33.700000000000003</v>
      </c>
      <c r="BA31" s="41"/>
      <c r="BB31" s="28">
        <v>34.4</v>
      </c>
      <c r="BC31" s="28">
        <v>34.5</v>
      </c>
      <c r="BD31" s="28">
        <f t="shared" si="333"/>
        <v>34.450000000000003</v>
      </c>
      <c r="BE31" s="28">
        <v>34.200000000000003</v>
      </c>
      <c r="BF31" s="28">
        <v>34.200000000000003</v>
      </c>
      <c r="BG31" s="28">
        <f t="shared" si="284"/>
        <v>34.200000000000003</v>
      </c>
      <c r="BH31" s="28">
        <v>33.799999999999997</v>
      </c>
      <c r="BI31" s="28">
        <v>33.6</v>
      </c>
      <c r="BJ31" s="28">
        <f t="shared" si="285"/>
        <v>33.700000000000003</v>
      </c>
      <c r="BK31" s="28">
        <v>33.299999999999997</v>
      </c>
      <c r="BL31" s="28">
        <v>33.5</v>
      </c>
      <c r="BM31" s="28">
        <f t="shared" si="286"/>
        <v>33.4</v>
      </c>
      <c r="BN31" s="28">
        <v>33.9</v>
      </c>
      <c r="BO31" s="28">
        <v>34.200000000000003</v>
      </c>
      <c r="BP31" s="28">
        <f t="shared" si="287"/>
        <v>34.049999999999997</v>
      </c>
      <c r="BQ31" s="28">
        <v>32.299999999999997</v>
      </c>
      <c r="BR31" s="28">
        <v>32.299999999999997</v>
      </c>
      <c r="BS31" s="28">
        <f t="shared" si="288"/>
        <v>32.299999999999997</v>
      </c>
      <c r="BT31" s="28">
        <v>32.299999999999997</v>
      </c>
      <c r="BU31" s="28">
        <v>32.4</v>
      </c>
      <c r="BV31" s="28">
        <f t="shared" si="289"/>
        <v>32.349999999999994</v>
      </c>
      <c r="BW31" s="28">
        <v>32.6</v>
      </c>
      <c r="BX31" s="28">
        <v>32.700000000000003</v>
      </c>
      <c r="BY31" s="28">
        <f t="shared" si="290"/>
        <v>32.650000000000006</v>
      </c>
      <c r="BZ31" s="28">
        <v>31.7</v>
      </c>
      <c r="CA31" s="28">
        <v>31.8</v>
      </c>
      <c r="CB31" s="28">
        <f t="shared" si="291"/>
        <v>31.75</v>
      </c>
      <c r="CC31" s="28">
        <v>30.4</v>
      </c>
      <c r="CD31" s="28">
        <v>30.5</v>
      </c>
      <c r="CE31" s="28">
        <f t="shared" si="292"/>
        <v>30.45</v>
      </c>
      <c r="CF31" s="28">
        <v>33.6</v>
      </c>
      <c r="CG31" s="28">
        <v>33.799999999999997</v>
      </c>
      <c r="CH31" s="28">
        <f t="shared" si="293"/>
        <v>33.700000000000003</v>
      </c>
      <c r="CI31" s="28">
        <v>33.9</v>
      </c>
      <c r="CJ31" s="28">
        <v>34.1</v>
      </c>
      <c r="CK31" s="28">
        <f t="shared" si="294"/>
        <v>34</v>
      </c>
      <c r="CL31" s="28">
        <v>34.299999999999997</v>
      </c>
      <c r="CM31" s="28">
        <v>34.299999999999997</v>
      </c>
      <c r="CN31" s="28">
        <f t="shared" si="295"/>
        <v>34.299999999999997</v>
      </c>
      <c r="CO31" s="28">
        <v>33.700000000000003</v>
      </c>
      <c r="CP31" s="28">
        <v>34</v>
      </c>
      <c r="CQ31" s="28">
        <f t="shared" si="296"/>
        <v>33.85</v>
      </c>
      <c r="CR31" s="28">
        <v>32</v>
      </c>
      <c r="CS31" s="28">
        <v>32</v>
      </c>
      <c r="CT31" s="28">
        <f t="shared" si="297"/>
        <v>32</v>
      </c>
      <c r="CU31" s="28">
        <v>33</v>
      </c>
      <c r="CV31" s="28">
        <v>33</v>
      </c>
      <c r="CW31" s="28">
        <f t="shared" si="298"/>
        <v>33</v>
      </c>
      <c r="CX31" s="41"/>
      <c r="CY31" s="28">
        <v>34.5</v>
      </c>
      <c r="CZ31" s="28">
        <v>34.6</v>
      </c>
      <c r="DA31" s="28">
        <f t="shared" si="334"/>
        <v>34.549999999999997</v>
      </c>
      <c r="DB31" s="28">
        <v>34.5</v>
      </c>
      <c r="DC31" s="28">
        <v>34.5</v>
      </c>
      <c r="DD31" s="28">
        <f t="shared" si="299"/>
        <v>34.5</v>
      </c>
      <c r="DE31" s="28">
        <v>34.5</v>
      </c>
      <c r="DF31" s="28">
        <v>34.200000000000003</v>
      </c>
      <c r="DG31" s="28">
        <f t="shared" si="300"/>
        <v>34.35</v>
      </c>
      <c r="DH31" s="28">
        <v>33.5</v>
      </c>
      <c r="DI31" s="28">
        <v>33.5</v>
      </c>
      <c r="DJ31" s="28">
        <f t="shared" si="301"/>
        <v>33.5</v>
      </c>
      <c r="DK31" s="28">
        <v>34.5</v>
      </c>
      <c r="DL31" s="28">
        <v>34.5</v>
      </c>
      <c r="DM31" s="28">
        <f t="shared" si="302"/>
        <v>34.5</v>
      </c>
      <c r="DN31" s="28">
        <v>33</v>
      </c>
      <c r="DO31" s="28">
        <v>33.4</v>
      </c>
      <c r="DP31" s="28">
        <f t="shared" si="303"/>
        <v>33.200000000000003</v>
      </c>
      <c r="DQ31" s="28">
        <v>32.299999999999997</v>
      </c>
      <c r="DR31" s="28">
        <v>32.299999999999997</v>
      </c>
      <c r="DS31" s="28">
        <f t="shared" si="304"/>
        <v>32.299999999999997</v>
      </c>
      <c r="DT31" s="28">
        <v>33.799999999999997</v>
      </c>
      <c r="DU31" s="28">
        <v>33.799999999999997</v>
      </c>
      <c r="DV31" s="28">
        <f t="shared" si="305"/>
        <v>33.799999999999997</v>
      </c>
      <c r="DW31" s="28">
        <v>32</v>
      </c>
      <c r="DX31" s="28">
        <v>32</v>
      </c>
      <c r="DY31" s="28">
        <f t="shared" si="306"/>
        <v>32</v>
      </c>
      <c r="DZ31" s="28">
        <v>30.4</v>
      </c>
      <c r="EA31" s="28">
        <v>30.4</v>
      </c>
      <c r="EB31" s="28">
        <f t="shared" si="307"/>
        <v>30.4</v>
      </c>
      <c r="EC31" s="28">
        <v>33.9</v>
      </c>
      <c r="ED31" s="28">
        <v>33.9</v>
      </c>
      <c r="EE31" s="28">
        <f t="shared" si="308"/>
        <v>33.9</v>
      </c>
      <c r="EF31" s="28">
        <v>34.4</v>
      </c>
      <c r="EG31" s="28">
        <v>34.200000000000003</v>
      </c>
      <c r="EH31" s="28">
        <f t="shared" si="309"/>
        <v>34.299999999999997</v>
      </c>
      <c r="EI31" s="28">
        <v>33.799999999999997</v>
      </c>
      <c r="EJ31" s="28">
        <v>33.799999999999997</v>
      </c>
      <c r="EK31" s="28">
        <f t="shared" si="310"/>
        <v>33.799999999999997</v>
      </c>
      <c r="EL31" s="28">
        <v>33.6</v>
      </c>
      <c r="EM31" s="28">
        <v>33.6</v>
      </c>
      <c r="EN31" s="28">
        <f t="shared" si="311"/>
        <v>33.6</v>
      </c>
      <c r="EO31" s="28">
        <v>32</v>
      </c>
      <c r="EP31" s="28">
        <v>32.1</v>
      </c>
      <c r="EQ31" s="28">
        <f t="shared" si="312"/>
        <v>32.049999999999997</v>
      </c>
      <c r="ER31" s="28">
        <v>33</v>
      </c>
      <c r="ES31" s="28">
        <v>33</v>
      </c>
      <c r="ET31" s="28">
        <f t="shared" si="313"/>
        <v>33</v>
      </c>
      <c r="EU31" s="41"/>
      <c r="EV31" s="28">
        <v>33.9</v>
      </c>
      <c r="EW31" s="28">
        <v>34.200000000000003</v>
      </c>
      <c r="EX31" s="28">
        <f t="shared" si="335"/>
        <v>34.049999999999997</v>
      </c>
      <c r="EY31" s="28">
        <v>33.9</v>
      </c>
      <c r="EZ31" s="28">
        <v>34.1</v>
      </c>
      <c r="FA31" s="28">
        <f t="shared" si="314"/>
        <v>34</v>
      </c>
      <c r="FB31" s="28">
        <v>33.9</v>
      </c>
      <c r="FC31" s="28">
        <v>34.200000000000003</v>
      </c>
      <c r="FD31" s="28">
        <f t="shared" si="315"/>
        <v>34.049999999999997</v>
      </c>
      <c r="FE31" s="28">
        <v>33.299999999999997</v>
      </c>
      <c r="FF31" s="28">
        <v>33.5</v>
      </c>
      <c r="FG31" s="28">
        <f t="shared" si="316"/>
        <v>33.4</v>
      </c>
      <c r="FH31" s="28">
        <v>33.9</v>
      </c>
      <c r="FI31" s="28">
        <v>33.799999999999997</v>
      </c>
      <c r="FJ31" s="28">
        <f t="shared" si="317"/>
        <v>33.849999999999994</v>
      </c>
      <c r="FK31" s="28">
        <v>32</v>
      </c>
      <c r="FL31" s="28">
        <v>31.8</v>
      </c>
      <c r="FM31" s="28">
        <f t="shared" si="318"/>
        <v>31.9</v>
      </c>
      <c r="FN31" s="28">
        <v>31.4</v>
      </c>
      <c r="FO31" s="28">
        <v>31.4</v>
      </c>
      <c r="FP31" s="28">
        <f t="shared" si="319"/>
        <v>31.4</v>
      </c>
      <c r="FQ31" s="28">
        <v>32.9</v>
      </c>
      <c r="FR31" s="28">
        <v>33</v>
      </c>
      <c r="FS31" s="28">
        <f t="shared" si="320"/>
        <v>32.950000000000003</v>
      </c>
      <c r="FT31" s="28">
        <v>31.8</v>
      </c>
      <c r="FU31" s="28">
        <v>32</v>
      </c>
      <c r="FV31" s="28">
        <f t="shared" si="321"/>
        <v>31.9</v>
      </c>
      <c r="FW31" s="28">
        <v>29.6</v>
      </c>
      <c r="FX31" s="28">
        <v>29.6</v>
      </c>
      <c r="FY31" s="28">
        <f t="shared" si="322"/>
        <v>29.6</v>
      </c>
      <c r="FZ31" s="28">
        <v>33.799999999999997</v>
      </c>
      <c r="GA31" s="28">
        <v>33.6</v>
      </c>
      <c r="GB31" s="28">
        <f t="shared" si="323"/>
        <v>33.700000000000003</v>
      </c>
      <c r="GC31" s="28">
        <v>33.9</v>
      </c>
      <c r="GD31" s="28">
        <v>33.9</v>
      </c>
      <c r="GE31" s="28">
        <f t="shared" si="324"/>
        <v>33.9</v>
      </c>
      <c r="GF31" s="28">
        <v>33.9</v>
      </c>
      <c r="GG31" s="28">
        <v>33.799999999999997</v>
      </c>
      <c r="GH31" s="28">
        <f t="shared" si="325"/>
        <v>33.849999999999994</v>
      </c>
      <c r="GI31" s="28">
        <v>32.9</v>
      </c>
      <c r="GJ31" s="28">
        <v>33.299999999999997</v>
      </c>
      <c r="GK31" s="28">
        <f t="shared" si="326"/>
        <v>33.099999999999994</v>
      </c>
      <c r="GL31" s="28">
        <v>32</v>
      </c>
      <c r="GM31" s="28">
        <v>32.1</v>
      </c>
      <c r="GN31" s="28">
        <f t="shared" si="327"/>
        <v>32.049999999999997</v>
      </c>
      <c r="GO31" s="28">
        <v>32.9</v>
      </c>
      <c r="GP31" s="28">
        <v>32.700000000000003</v>
      </c>
      <c r="GQ31" s="28">
        <f t="shared" si="328"/>
        <v>32.799999999999997</v>
      </c>
      <c r="GR31" s="41"/>
      <c r="GS31" s="41"/>
      <c r="GT31" s="45"/>
      <c r="GU31" s="28">
        <f t="shared" si="329"/>
        <v>33.241125000000004</v>
      </c>
      <c r="GV31" s="28">
        <f t="shared" si="336"/>
        <v>33.26</v>
      </c>
      <c r="GW31" s="41"/>
      <c r="GX31" s="45"/>
      <c r="GY31" s="28">
        <f t="shared" si="337"/>
        <v>33.050624999999997</v>
      </c>
      <c r="GZ31" s="28">
        <f t="shared" si="338"/>
        <v>33.06333333333334</v>
      </c>
      <c r="HA31" s="41"/>
      <c r="HB31" s="45"/>
      <c r="HC31" s="28">
        <f t="shared" si="330"/>
        <v>33.358874999999998</v>
      </c>
      <c r="HD31" s="28">
        <f t="shared" si="339"/>
        <v>33.283333333333339</v>
      </c>
      <c r="HE31" s="41"/>
      <c r="HF31" s="45"/>
      <c r="HG31" s="28">
        <f t="shared" si="331"/>
        <v>32.792375</v>
      </c>
      <c r="HH31" s="28">
        <f t="shared" si="340"/>
        <v>32.833333333333336</v>
      </c>
      <c r="HI31" s="21"/>
    </row>
    <row r="32" spans="1:217" ht="15.5" x14ac:dyDescent="0.35">
      <c r="A32" s="17"/>
      <c r="B32" s="28">
        <v>5</v>
      </c>
      <c r="C32" s="17"/>
      <c r="D32" s="41"/>
      <c r="E32" s="28">
        <v>34</v>
      </c>
      <c r="F32" s="28">
        <v>34.200000000000003</v>
      </c>
      <c r="G32" s="28">
        <f t="shared" si="332"/>
        <v>34.1</v>
      </c>
      <c r="H32" s="28">
        <v>33.5</v>
      </c>
      <c r="I32" s="28">
        <v>33.6</v>
      </c>
      <c r="J32" s="28">
        <f t="shared" si="269"/>
        <v>33.549999999999997</v>
      </c>
      <c r="K32" s="28">
        <v>34</v>
      </c>
      <c r="L32" s="28">
        <v>33.9</v>
      </c>
      <c r="M32" s="28">
        <f t="shared" si="270"/>
        <v>33.950000000000003</v>
      </c>
      <c r="N32" s="28">
        <v>32.700000000000003</v>
      </c>
      <c r="O32" s="28">
        <v>32.6</v>
      </c>
      <c r="P32" s="28">
        <f t="shared" si="271"/>
        <v>32.650000000000006</v>
      </c>
      <c r="Q32" s="28">
        <v>34.1</v>
      </c>
      <c r="R32" s="28">
        <v>34.200000000000003</v>
      </c>
      <c r="S32" s="28">
        <f t="shared" si="272"/>
        <v>34.150000000000006</v>
      </c>
      <c r="T32" s="28">
        <v>32.9</v>
      </c>
      <c r="U32" s="28">
        <v>32.9</v>
      </c>
      <c r="V32" s="28">
        <f t="shared" si="273"/>
        <v>32.9</v>
      </c>
      <c r="W32" s="28">
        <v>33.5</v>
      </c>
      <c r="X32" s="28">
        <v>33.5</v>
      </c>
      <c r="Y32" s="28">
        <f t="shared" si="274"/>
        <v>33.5</v>
      </c>
      <c r="Z32" s="28">
        <v>32.6</v>
      </c>
      <c r="AA32" s="28">
        <v>32.700000000000003</v>
      </c>
      <c r="AB32" s="28">
        <f t="shared" si="275"/>
        <v>32.650000000000006</v>
      </c>
      <c r="AC32" s="28">
        <v>32.4</v>
      </c>
      <c r="AD32" s="28">
        <v>32.4</v>
      </c>
      <c r="AE32" s="28">
        <f t="shared" si="276"/>
        <v>32.4</v>
      </c>
      <c r="AF32" s="28">
        <v>31.8</v>
      </c>
      <c r="AG32" s="28">
        <v>32</v>
      </c>
      <c r="AH32" s="28">
        <f t="shared" si="277"/>
        <v>31.9</v>
      </c>
      <c r="AI32" s="28">
        <v>33.299999999999997</v>
      </c>
      <c r="AJ32" s="28">
        <v>33.299999999999997</v>
      </c>
      <c r="AK32" s="28">
        <f t="shared" si="278"/>
        <v>33.299999999999997</v>
      </c>
      <c r="AL32" s="28">
        <v>34.200000000000003</v>
      </c>
      <c r="AM32" s="28">
        <v>34.200000000000003</v>
      </c>
      <c r="AN32" s="28">
        <f t="shared" si="279"/>
        <v>34.200000000000003</v>
      </c>
      <c r="AO32" s="28">
        <v>33.799999999999997</v>
      </c>
      <c r="AP32" s="28">
        <v>33.799999999999997</v>
      </c>
      <c r="AQ32" s="28">
        <f t="shared" si="280"/>
        <v>33.799999999999997</v>
      </c>
      <c r="AR32" s="28">
        <v>33</v>
      </c>
      <c r="AS32" s="28">
        <v>33</v>
      </c>
      <c r="AT32" s="28">
        <f t="shared" si="281"/>
        <v>33</v>
      </c>
      <c r="AU32" s="28">
        <v>31.1</v>
      </c>
      <c r="AV32" s="28">
        <v>31.1</v>
      </c>
      <c r="AW32" s="28">
        <f t="shared" si="282"/>
        <v>31.1</v>
      </c>
      <c r="AX32" s="28">
        <v>32.299999999999997</v>
      </c>
      <c r="AY32" s="28">
        <v>32.299999999999997</v>
      </c>
      <c r="AZ32" s="28">
        <f t="shared" si="283"/>
        <v>32.299999999999997</v>
      </c>
      <c r="BA32" s="41"/>
      <c r="BB32" s="28">
        <v>33.799999999999997</v>
      </c>
      <c r="BC32" s="28">
        <v>33.799999999999997</v>
      </c>
      <c r="BD32" s="28">
        <f t="shared" si="333"/>
        <v>33.799999999999997</v>
      </c>
      <c r="BE32" s="28">
        <v>33</v>
      </c>
      <c r="BF32" s="28">
        <v>33</v>
      </c>
      <c r="BG32" s="28">
        <f t="shared" si="284"/>
        <v>33</v>
      </c>
      <c r="BH32" s="28">
        <v>32.6</v>
      </c>
      <c r="BI32" s="28">
        <v>32.6</v>
      </c>
      <c r="BJ32" s="28">
        <f t="shared" si="285"/>
        <v>32.6</v>
      </c>
      <c r="BK32" s="28">
        <v>31.8</v>
      </c>
      <c r="BL32" s="28">
        <v>31.8</v>
      </c>
      <c r="BM32" s="28">
        <f t="shared" si="286"/>
        <v>31.8</v>
      </c>
      <c r="BN32" s="28">
        <v>33</v>
      </c>
      <c r="BO32" s="28">
        <v>32.9</v>
      </c>
      <c r="BP32" s="28">
        <f t="shared" si="287"/>
        <v>32.950000000000003</v>
      </c>
      <c r="BQ32" s="28">
        <v>31.8</v>
      </c>
      <c r="BR32" s="28">
        <v>31.8</v>
      </c>
      <c r="BS32" s="28">
        <f t="shared" si="288"/>
        <v>31.8</v>
      </c>
      <c r="BT32" s="28">
        <v>32.6</v>
      </c>
      <c r="BU32" s="28">
        <v>32.700000000000003</v>
      </c>
      <c r="BV32" s="28">
        <f t="shared" si="289"/>
        <v>32.650000000000006</v>
      </c>
      <c r="BW32" s="28">
        <v>32.299999999999997</v>
      </c>
      <c r="BX32" s="28">
        <v>32.299999999999997</v>
      </c>
      <c r="BY32" s="28">
        <f t="shared" si="290"/>
        <v>32.299999999999997</v>
      </c>
      <c r="BZ32" s="28">
        <v>31.4</v>
      </c>
      <c r="CA32" s="28">
        <v>31.1</v>
      </c>
      <c r="CB32" s="28">
        <f t="shared" si="291"/>
        <v>31.25</v>
      </c>
      <c r="CC32" s="28">
        <v>31.1</v>
      </c>
      <c r="CD32" s="28">
        <v>31</v>
      </c>
      <c r="CE32" s="28">
        <f t="shared" si="292"/>
        <v>31.05</v>
      </c>
      <c r="CF32" s="28">
        <v>32.9</v>
      </c>
      <c r="CG32" s="28">
        <v>32.9</v>
      </c>
      <c r="CH32" s="28">
        <f t="shared" si="293"/>
        <v>32.9</v>
      </c>
      <c r="CI32" s="28">
        <v>33.5</v>
      </c>
      <c r="CJ32" s="28">
        <v>33.6</v>
      </c>
      <c r="CK32" s="28">
        <f t="shared" si="294"/>
        <v>33.549999999999997</v>
      </c>
      <c r="CL32" s="28">
        <v>33.200000000000003</v>
      </c>
      <c r="CM32" s="28">
        <v>33.299999999999997</v>
      </c>
      <c r="CN32" s="28">
        <f t="shared" si="295"/>
        <v>33.25</v>
      </c>
      <c r="CO32" s="28">
        <v>32.9</v>
      </c>
      <c r="CP32" s="28">
        <v>32.9</v>
      </c>
      <c r="CQ32" s="28">
        <f t="shared" si="296"/>
        <v>32.9</v>
      </c>
      <c r="CR32" s="28">
        <v>29.8</v>
      </c>
      <c r="CS32" s="28">
        <v>29.8</v>
      </c>
      <c r="CT32" s="28">
        <f t="shared" si="297"/>
        <v>29.8</v>
      </c>
      <c r="CU32" s="28">
        <v>31.4</v>
      </c>
      <c r="CV32" s="28">
        <v>31.2</v>
      </c>
      <c r="CW32" s="28">
        <f t="shared" si="298"/>
        <v>31.299999999999997</v>
      </c>
      <c r="CX32" s="41"/>
      <c r="CY32" s="28">
        <v>33.5</v>
      </c>
      <c r="CZ32" s="28">
        <v>33.5</v>
      </c>
      <c r="DA32" s="28">
        <f t="shared" si="334"/>
        <v>33.5</v>
      </c>
      <c r="DB32" s="28">
        <v>32.6</v>
      </c>
      <c r="DC32" s="28">
        <v>32.700000000000003</v>
      </c>
      <c r="DD32" s="28">
        <f t="shared" si="299"/>
        <v>32.650000000000006</v>
      </c>
      <c r="DE32" s="28">
        <v>32.6</v>
      </c>
      <c r="DF32" s="28">
        <v>32.4</v>
      </c>
      <c r="DG32" s="28">
        <f t="shared" si="300"/>
        <v>32.5</v>
      </c>
      <c r="DH32" s="28">
        <v>31.4</v>
      </c>
      <c r="DI32" s="28">
        <v>31.4</v>
      </c>
      <c r="DJ32" s="28">
        <f t="shared" si="301"/>
        <v>31.4</v>
      </c>
      <c r="DK32" s="28">
        <v>33</v>
      </c>
      <c r="DL32" s="28">
        <v>33.200000000000003</v>
      </c>
      <c r="DM32" s="28">
        <f t="shared" si="302"/>
        <v>33.1</v>
      </c>
      <c r="DN32" s="28">
        <v>31.2</v>
      </c>
      <c r="DO32" s="28">
        <v>31.5</v>
      </c>
      <c r="DP32" s="28">
        <f t="shared" si="303"/>
        <v>31.35</v>
      </c>
      <c r="DQ32" s="28">
        <v>32.1</v>
      </c>
      <c r="DR32" s="28">
        <v>32.299999999999997</v>
      </c>
      <c r="DS32" s="28">
        <f t="shared" si="304"/>
        <v>32.200000000000003</v>
      </c>
      <c r="DT32" s="28">
        <v>30.7</v>
      </c>
      <c r="DU32" s="28">
        <v>30.7</v>
      </c>
      <c r="DV32" s="28">
        <f t="shared" si="305"/>
        <v>30.7</v>
      </c>
      <c r="DW32" s="28">
        <v>31.5</v>
      </c>
      <c r="DX32" s="28">
        <v>31.4</v>
      </c>
      <c r="DY32" s="28">
        <f t="shared" si="306"/>
        <v>31.45</v>
      </c>
      <c r="DZ32" s="28">
        <v>30.7</v>
      </c>
      <c r="EA32" s="28">
        <v>30.5</v>
      </c>
      <c r="EB32" s="28">
        <f t="shared" si="307"/>
        <v>30.6</v>
      </c>
      <c r="EC32" s="28">
        <v>33</v>
      </c>
      <c r="ED32" s="28">
        <v>33</v>
      </c>
      <c r="EE32" s="28">
        <f t="shared" si="308"/>
        <v>33</v>
      </c>
      <c r="EF32" s="28">
        <v>33.5</v>
      </c>
      <c r="EG32" s="28">
        <v>33.6</v>
      </c>
      <c r="EH32" s="28">
        <f t="shared" si="309"/>
        <v>33.549999999999997</v>
      </c>
      <c r="EI32" s="28">
        <v>33.6</v>
      </c>
      <c r="EJ32" s="28">
        <v>33.6</v>
      </c>
      <c r="EK32" s="28">
        <f t="shared" si="310"/>
        <v>33.6</v>
      </c>
      <c r="EL32" s="28">
        <v>33.299999999999997</v>
      </c>
      <c r="EM32" s="28">
        <v>33.299999999999997</v>
      </c>
      <c r="EN32" s="28">
        <f t="shared" si="311"/>
        <v>33.299999999999997</v>
      </c>
      <c r="EO32" s="28">
        <v>30.4</v>
      </c>
      <c r="EP32" s="28">
        <v>30.3</v>
      </c>
      <c r="EQ32" s="28">
        <f t="shared" si="312"/>
        <v>30.35</v>
      </c>
      <c r="ER32" s="28">
        <v>31.1</v>
      </c>
      <c r="ES32" s="28">
        <v>31.1</v>
      </c>
      <c r="ET32" s="28">
        <f t="shared" si="313"/>
        <v>31.1</v>
      </c>
      <c r="EU32" s="41"/>
      <c r="EV32" s="28">
        <v>33</v>
      </c>
      <c r="EW32" s="28">
        <v>33.299999999999997</v>
      </c>
      <c r="EX32" s="28">
        <f t="shared" si="335"/>
        <v>33.15</v>
      </c>
      <c r="EY32" s="28">
        <v>32.6</v>
      </c>
      <c r="EZ32" s="28">
        <v>32.6</v>
      </c>
      <c r="FA32" s="28">
        <f t="shared" si="314"/>
        <v>32.6</v>
      </c>
      <c r="FB32" s="28">
        <v>31.8</v>
      </c>
      <c r="FC32" s="28">
        <v>31.8</v>
      </c>
      <c r="FD32" s="28">
        <f t="shared" si="315"/>
        <v>31.8</v>
      </c>
      <c r="FE32" s="28">
        <v>31.8</v>
      </c>
      <c r="FF32" s="28">
        <v>31.7</v>
      </c>
      <c r="FG32" s="28">
        <f t="shared" si="316"/>
        <v>31.75</v>
      </c>
      <c r="FH32" s="28">
        <v>33.200000000000003</v>
      </c>
      <c r="FI32" s="28">
        <v>33.200000000000003</v>
      </c>
      <c r="FJ32" s="28">
        <f t="shared" si="317"/>
        <v>33.200000000000003</v>
      </c>
      <c r="FK32" s="28">
        <v>31.7</v>
      </c>
      <c r="FL32" s="28">
        <v>31.8</v>
      </c>
      <c r="FM32" s="28">
        <f t="shared" si="318"/>
        <v>31.75</v>
      </c>
      <c r="FN32" s="28">
        <v>31</v>
      </c>
      <c r="FO32" s="28">
        <v>31</v>
      </c>
      <c r="FP32" s="28">
        <f t="shared" si="319"/>
        <v>31</v>
      </c>
      <c r="FQ32" s="28">
        <v>32.9</v>
      </c>
      <c r="FR32" s="28">
        <v>32.9</v>
      </c>
      <c r="FS32" s="28">
        <f t="shared" si="320"/>
        <v>32.9</v>
      </c>
      <c r="FT32" s="28">
        <v>30.1</v>
      </c>
      <c r="FU32" s="28">
        <v>30.4</v>
      </c>
      <c r="FV32" s="28">
        <f t="shared" si="321"/>
        <v>30.25</v>
      </c>
      <c r="FW32" s="28">
        <v>29.1</v>
      </c>
      <c r="FX32" s="28">
        <v>28.9</v>
      </c>
      <c r="FY32" s="28">
        <f t="shared" si="322"/>
        <v>29</v>
      </c>
      <c r="FZ32" s="28">
        <v>32.700000000000003</v>
      </c>
      <c r="GA32" s="28">
        <v>32.700000000000003</v>
      </c>
      <c r="GB32" s="28">
        <f t="shared" si="323"/>
        <v>32.700000000000003</v>
      </c>
      <c r="GC32" s="28">
        <v>33</v>
      </c>
      <c r="GD32" s="28">
        <v>33.200000000000003</v>
      </c>
      <c r="GE32" s="28">
        <f t="shared" si="324"/>
        <v>33.1</v>
      </c>
      <c r="GF32" s="28">
        <v>33</v>
      </c>
      <c r="GG32" s="28">
        <v>32.9</v>
      </c>
      <c r="GH32" s="28">
        <f t="shared" si="325"/>
        <v>32.950000000000003</v>
      </c>
      <c r="GI32" s="28">
        <v>33</v>
      </c>
      <c r="GJ32" s="28">
        <v>33</v>
      </c>
      <c r="GK32" s="28">
        <f t="shared" si="326"/>
        <v>33</v>
      </c>
      <c r="GL32" s="28">
        <v>30.1</v>
      </c>
      <c r="GM32" s="28">
        <v>30.1</v>
      </c>
      <c r="GN32" s="28">
        <f t="shared" si="327"/>
        <v>30.1</v>
      </c>
      <c r="GO32" s="28">
        <v>31.8</v>
      </c>
      <c r="GP32" s="28">
        <v>31.8</v>
      </c>
      <c r="GQ32" s="28">
        <f t="shared" si="328"/>
        <v>31.8</v>
      </c>
      <c r="GR32" s="41"/>
      <c r="GS32" s="41"/>
      <c r="GT32" s="45"/>
      <c r="GU32" s="28">
        <f t="shared" si="329"/>
        <v>33.174000000000007</v>
      </c>
      <c r="GV32" s="28">
        <f t="shared" si="336"/>
        <v>33.06</v>
      </c>
      <c r="GW32" s="41"/>
      <c r="GX32" s="45"/>
      <c r="GY32" s="28">
        <f t="shared" si="337"/>
        <v>32.369374999999998</v>
      </c>
      <c r="GZ32" s="28">
        <f t="shared" si="338"/>
        <v>32.260000000000005</v>
      </c>
      <c r="HA32" s="41"/>
      <c r="HB32" s="45"/>
      <c r="HC32" s="28">
        <f t="shared" si="330"/>
        <v>32.198625</v>
      </c>
      <c r="HD32" s="28">
        <f t="shared" si="339"/>
        <v>32.113333333333337</v>
      </c>
      <c r="HE32" s="41"/>
      <c r="HF32" s="45"/>
      <c r="HG32" s="28">
        <f t="shared" si="331"/>
        <v>31.995625000000004</v>
      </c>
      <c r="HH32" s="28">
        <f t="shared" si="340"/>
        <v>31.896666666666668</v>
      </c>
      <c r="HI32" s="21"/>
    </row>
    <row r="33" spans="1:217" ht="15.5" x14ac:dyDescent="0.35">
      <c r="A33" s="17"/>
      <c r="B33" s="28">
        <v>7</v>
      </c>
      <c r="C33" s="17"/>
      <c r="D33" s="41"/>
      <c r="E33" s="28">
        <v>34.5</v>
      </c>
      <c r="F33" s="28">
        <v>34.200000000000003</v>
      </c>
      <c r="G33" s="28">
        <f>AVERAGE(E33:F33)</f>
        <v>34.35</v>
      </c>
      <c r="H33" s="28">
        <v>33.6</v>
      </c>
      <c r="I33" s="28">
        <v>33.700000000000003</v>
      </c>
      <c r="J33" s="28">
        <f>AVERAGE(H33:I33)</f>
        <v>33.650000000000006</v>
      </c>
      <c r="K33" s="28">
        <v>33</v>
      </c>
      <c r="L33" s="28">
        <v>33</v>
      </c>
      <c r="M33" s="28">
        <f>AVERAGE(K33:L33)</f>
        <v>33</v>
      </c>
      <c r="N33" s="28">
        <v>31.5</v>
      </c>
      <c r="O33" s="28">
        <v>32</v>
      </c>
      <c r="P33" s="28">
        <f>AVERAGE(N33:O33)</f>
        <v>31.75</v>
      </c>
      <c r="Q33" s="28">
        <v>33.200000000000003</v>
      </c>
      <c r="R33" s="28">
        <v>33.200000000000003</v>
      </c>
      <c r="S33" s="28">
        <f>AVERAGE(Q33:R33)</f>
        <v>33.200000000000003</v>
      </c>
      <c r="T33" s="28">
        <v>32.299999999999997</v>
      </c>
      <c r="U33" s="28">
        <v>33.299999999999997</v>
      </c>
      <c r="V33" s="28">
        <f>AVERAGE(T33:U33)</f>
        <v>32.799999999999997</v>
      </c>
      <c r="W33" s="28">
        <v>32.6</v>
      </c>
      <c r="X33" s="28">
        <v>33.299999999999997</v>
      </c>
      <c r="Y33" s="28">
        <f>AVERAGE(W33:X33)</f>
        <v>32.950000000000003</v>
      </c>
      <c r="Z33" s="28">
        <v>32.700000000000003</v>
      </c>
      <c r="AA33" s="28">
        <v>32.299999999999997</v>
      </c>
      <c r="AB33" s="28">
        <f>AVERAGE(Z33:AA33)</f>
        <v>32.5</v>
      </c>
      <c r="AC33" s="28">
        <v>32.4</v>
      </c>
      <c r="AD33" s="28">
        <v>32</v>
      </c>
      <c r="AE33" s="28">
        <f>AVERAGE(AC33:AD33)</f>
        <v>32.200000000000003</v>
      </c>
      <c r="AF33" s="28">
        <v>31</v>
      </c>
      <c r="AG33" s="28">
        <v>30.05</v>
      </c>
      <c r="AH33" s="28">
        <f>AVERAGE(AF33:AG33)</f>
        <v>30.524999999999999</v>
      </c>
      <c r="AI33" s="28">
        <v>34</v>
      </c>
      <c r="AJ33" s="28">
        <v>34.200000000000003</v>
      </c>
      <c r="AK33" s="28">
        <f>AVERAGE(AI33:AJ33)</f>
        <v>34.1</v>
      </c>
      <c r="AL33" s="28">
        <v>34.5</v>
      </c>
      <c r="AM33" s="28">
        <v>34.299999999999997</v>
      </c>
      <c r="AN33" s="28">
        <f>AVERAGE(AL33:AM33)</f>
        <v>34.4</v>
      </c>
      <c r="AO33" s="28">
        <v>34.299999999999997</v>
      </c>
      <c r="AP33" s="28">
        <v>34.299999999999997</v>
      </c>
      <c r="AQ33" s="28">
        <f>AVERAGE(AO33:AP33)</f>
        <v>34.299999999999997</v>
      </c>
      <c r="AR33" s="28">
        <v>33</v>
      </c>
      <c r="AS33" s="28">
        <v>33.200000000000003</v>
      </c>
      <c r="AT33" s="28">
        <f>AVERAGE(AR33:AS33)</f>
        <v>33.1</v>
      </c>
      <c r="AU33" s="28">
        <v>33.5</v>
      </c>
      <c r="AV33" s="28">
        <v>33.200000000000003</v>
      </c>
      <c r="AW33" s="28">
        <f>AVERAGE(AU33:AV33)</f>
        <v>33.35</v>
      </c>
      <c r="AX33" s="28">
        <v>32.700000000000003</v>
      </c>
      <c r="AY33" s="28">
        <v>32</v>
      </c>
      <c r="AZ33" s="28">
        <f>AVERAGE(AX33:AY33)</f>
        <v>32.35</v>
      </c>
      <c r="BA33" s="41"/>
      <c r="BB33" s="28">
        <v>34.5</v>
      </c>
      <c r="BC33" s="28">
        <v>34</v>
      </c>
      <c r="BD33" s="28">
        <f>AVERAGE(BB33:BC33)</f>
        <v>34.25</v>
      </c>
      <c r="BE33" s="28">
        <v>33.6</v>
      </c>
      <c r="BF33" s="28">
        <v>33.6</v>
      </c>
      <c r="BG33" s="28">
        <f>AVERAGE(BE33:BF33)</f>
        <v>33.6</v>
      </c>
      <c r="BH33" s="28">
        <v>33.6</v>
      </c>
      <c r="BI33" s="28">
        <v>33.200000000000003</v>
      </c>
      <c r="BJ33" s="28">
        <f>AVERAGE(BH33:BI33)</f>
        <v>33.400000000000006</v>
      </c>
      <c r="BK33" s="28">
        <v>32.4</v>
      </c>
      <c r="BL33" s="28">
        <v>31.7</v>
      </c>
      <c r="BM33" s="28">
        <f>AVERAGE(BK33:BL33)</f>
        <v>32.049999999999997</v>
      </c>
      <c r="BN33" s="28">
        <v>33.299999999999997</v>
      </c>
      <c r="BO33" s="28">
        <v>33.200000000000003</v>
      </c>
      <c r="BP33" s="28">
        <f>AVERAGE(BN33:BO33)</f>
        <v>33.25</v>
      </c>
      <c r="BQ33" s="28">
        <v>32.6</v>
      </c>
      <c r="BR33" s="28">
        <v>31.8</v>
      </c>
      <c r="BS33" s="28">
        <f>AVERAGE(BQ33:BR33)</f>
        <v>32.200000000000003</v>
      </c>
      <c r="BT33" s="28">
        <v>31.8</v>
      </c>
      <c r="BU33" s="28">
        <v>31.1</v>
      </c>
      <c r="BV33" s="28">
        <f>AVERAGE(BT33:BU33)</f>
        <v>31.450000000000003</v>
      </c>
      <c r="BW33" s="28">
        <v>32</v>
      </c>
      <c r="BX33" s="28">
        <v>31.5</v>
      </c>
      <c r="BY33" s="28">
        <f>AVERAGE(BW33:BX33)</f>
        <v>31.75</v>
      </c>
      <c r="BZ33" s="28">
        <v>32</v>
      </c>
      <c r="CA33" s="28">
        <v>31.5</v>
      </c>
      <c r="CB33" s="28">
        <f>AVERAGE(BZ33:CA33)</f>
        <v>31.75</v>
      </c>
      <c r="CC33" s="28">
        <v>30.5</v>
      </c>
      <c r="CD33" s="28">
        <v>29.9</v>
      </c>
      <c r="CE33" s="28">
        <f>AVERAGE(CC33:CD33)</f>
        <v>30.2</v>
      </c>
      <c r="CF33" s="28">
        <v>33.6</v>
      </c>
      <c r="CG33" s="28">
        <v>33.700000000000003</v>
      </c>
      <c r="CH33" s="28">
        <f>AVERAGE(CF33:CG33)</f>
        <v>33.650000000000006</v>
      </c>
      <c r="CI33" s="28">
        <v>34.200000000000003</v>
      </c>
      <c r="CJ33" s="28">
        <v>33.6</v>
      </c>
      <c r="CK33" s="28">
        <f>AVERAGE(CI33:CJ33)</f>
        <v>33.900000000000006</v>
      </c>
      <c r="CL33" s="28">
        <v>33.6</v>
      </c>
      <c r="CM33" s="28">
        <v>33.700000000000003</v>
      </c>
      <c r="CN33" s="28">
        <f>AVERAGE(CL33:CM33)</f>
        <v>33.650000000000006</v>
      </c>
      <c r="CO33" s="28">
        <v>33</v>
      </c>
      <c r="CP33" s="28">
        <v>33.299999999999997</v>
      </c>
      <c r="CQ33" s="28">
        <f>AVERAGE(CO33:CP33)</f>
        <v>33.15</v>
      </c>
      <c r="CR33" s="28">
        <v>32.700000000000003</v>
      </c>
      <c r="CS33" s="28">
        <v>32.700000000000003</v>
      </c>
      <c r="CT33" s="28">
        <f>AVERAGE(CR33:CS33)</f>
        <v>32.700000000000003</v>
      </c>
      <c r="CU33" s="28">
        <v>32</v>
      </c>
      <c r="CV33" s="28">
        <v>31.7</v>
      </c>
      <c r="CW33" s="28">
        <f>AVERAGE(CU33:CV33)</f>
        <v>31.85</v>
      </c>
      <c r="CX33" s="41"/>
      <c r="CY33" s="28">
        <v>34.5</v>
      </c>
      <c r="CZ33" s="28">
        <v>33.9</v>
      </c>
      <c r="DA33" s="28">
        <f>AVERAGE(CY33:CZ33)</f>
        <v>34.200000000000003</v>
      </c>
      <c r="DB33" s="28">
        <v>33.700000000000003</v>
      </c>
      <c r="DC33" s="28">
        <v>33.5</v>
      </c>
      <c r="DD33" s="28">
        <f>AVERAGE(DB33:DC33)</f>
        <v>33.6</v>
      </c>
      <c r="DE33" s="28">
        <v>33</v>
      </c>
      <c r="DF33" s="28">
        <v>32.6</v>
      </c>
      <c r="DG33" s="28">
        <f>AVERAGE(DE33:DF33)</f>
        <v>32.799999999999997</v>
      </c>
      <c r="DH33" s="28">
        <v>32.1</v>
      </c>
      <c r="DI33" s="28">
        <v>31.8</v>
      </c>
      <c r="DJ33" s="28">
        <f>AVERAGE(DH33:DI33)</f>
        <v>31.950000000000003</v>
      </c>
      <c r="DK33" s="28">
        <v>33.200000000000003</v>
      </c>
      <c r="DL33" s="28">
        <v>33</v>
      </c>
      <c r="DM33" s="28">
        <f>AVERAGE(DK33:DL33)</f>
        <v>33.1</v>
      </c>
      <c r="DN33" s="28">
        <v>32.1</v>
      </c>
      <c r="DO33" s="28">
        <v>31.7</v>
      </c>
      <c r="DP33" s="28">
        <f>AVERAGE(DN33:DO33)</f>
        <v>31.9</v>
      </c>
      <c r="DQ33" s="28">
        <v>31.2</v>
      </c>
      <c r="DR33" s="28">
        <v>31.1</v>
      </c>
      <c r="DS33" s="28">
        <f>AVERAGE(DQ33:DR33)</f>
        <v>31.15</v>
      </c>
      <c r="DT33" s="28">
        <v>31.5</v>
      </c>
      <c r="DU33" s="28">
        <v>31.5</v>
      </c>
      <c r="DV33" s="28">
        <f>AVERAGE(DT33:DU33)</f>
        <v>31.5</v>
      </c>
      <c r="DW33" s="28">
        <v>31.4</v>
      </c>
      <c r="DX33" s="28">
        <v>31.7</v>
      </c>
      <c r="DY33" s="28">
        <f>AVERAGE(DW33:DX33)</f>
        <v>31.549999999999997</v>
      </c>
      <c r="DZ33" s="28">
        <v>29.7</v>
      </c>
      <c r="EA33" s="28">
        <v>29.9</v>
      </c>
      <c r="EB33" s="28">
        <f>AVERAGE(DZ33:EA33)</f>
        <v>29.799999999999997</v>
      </c>
      <c r="EC33" s="28">
        <v>33.299999999999997</v>
      </c>
      <c r="ED33" s="28">
        <v>33.700000000000003</v>
      </c>
      <c r="EE33" s="28">
        <f>AVERAGE(EC33:ED33)</f>
        <v>33.5</v>
      </c>
      <c r="EF33" s="28">
        <v>34</v>
      </c>
      <c r="EG33" s="28">
        <v>33.700000000000003</v>
      </c>
      <c r="EH33" s="28">
        <f>AVERAGE(EF33:EG33)</f>
        <v>33.85</v>
      </c>
      <c r="EI33" s="28">
        <v>33.700000000000003</v>
      </c>
      <c r="EJ33" s="28">
        <v>33.9</v>
      </c>
      <c r="EK33" s="28">
        <f>AVERAGE(EI33:EJ33)</f>
        <v>33.799999999999997</v>
      </c>
      <c r="EL33" s="28">
        <v>33</v>
      </c>
      <c r="EM33" s="28">
        <v>32.9</v>
      </c>
      <c r="EN33" s="28">
        <f>AVERAGE(EL33:EM33)</f>
        <v>32.950000000000003</v>
      </c>
      <c r="EO33" s="28">
        <v>32.9</v>
      </c>
      <c r="EP33" s="28">
        <v>33</v>
      </c>
      <c r="EQ33" s="28">
        <f>AVERAGE(EO33:EP33)</f>
        <v>32.950000000000003</v>
      </c>
      <c r="ER33" s="28">
        <v>31.7</v>
      </c>
      <c r="ES33" s="28">
        <v>32</v>
      </c>
      <c r="ET33" s="28">
        <f>AVERAGE(ER33:ES33)</f>
        <v>31.85</v>
      </c>
      <c r="EU33" s="41"/>
      <c r="EV33" s="28">
        <v>34</v>
      </c>
      <c r="EW33" s="28">
        <v>34</v>
      </c>
      <c r="EX33" s="28">
        <f>AVERAGE(EV33:EW33)</f>
        <v>34</v>
      </c>
      <c r="EY33" s="28">
        <v>33.6</v>
      </c>
      <c r="EZ33" s="28">
        <v>33.5</v>
      </c>
      <c r="FA33" s="28">
        <f>AVERAGE(EY33:EZ33)</f>
        <v>33.549999999999997</v>
      </c>
      <c r="FB33" s="28">
        <v>33</v>
      </c>
      <c r="FC33" s="28">
        <v>33</v>
      </c>
      <c r="FD33" s="28">
        <f>AVERAGE(FB33:FC33)</f>
        <v>33</v>
      </c>
      <c r="FE33" s="28">
        <v>32.299999999999997</v>
      </c>
      <c r="FF33" s="28">
        <v>32.1</v>
      </c>
      <c r="FG33" s="28">
        <f>AVERAGE(FE33:FF33)</f>
        <v>32.200000000000003</v>
      </c>
      <c r="FH33" s="28">
        <v>33.299999999999997</v>
      </c>
      <c r="FI33" s="28">
        <v>33.5</v>
      </c>
      <c r="FJ33" s="28">
        <f>AVERAGE(FH33:FI33)</f>
        <v>33.4</v>
      </c>
      <c r="FK33" s="28">
        <v>31.8</v>
      </c>
      <c r="FL33" s="28">
        <v>32.299999999999997</v>
      </c>
      <c r="FM33" s="28">
        <f>AVERAGE(FK33:FL33)</f>
        <v>32.049999999999997</v>
      </c>
      <c r="FN33" s="28">
        <v>31.5</v>
      </c>
      <c r="FO33" s="28">
        <v>31.4</v>
      </c>
      <c r="FP33" s="28">
        <f>AVERAGE(FN33:FO33)</f>
        <v>31.45</v>
      </c>
      <c r="FQ33" s="28">
        <v>31.7</v>
      </c>
      <c r="FR33" s="28">
        <v>32</v>
      </c>
      <c r="FS33" s="28">
        <f>AVERAGE(FQ33:FR33)</f>
        <v>31.85</v>
      </c>
      <c r="FT33" s="28">
        <v>31.5</v>
      </c>
      <c r="FU33" s="28">
        <v>32.299999999999997</v>
      </c>
      <c r="FV33" s="28">
        <f>AVERAGE(FT33:FU33)</f>
        <v>31.9</v>
      </c>
      <c r="FW33" s="28">
        <v>29.7</v>
      </c>
      <c r="FX33" s="28">
        <v>30.5</v>
      </c>
      <c r="FY33" s="28">
        <f>AVERAGE(FW33:FX33)</f>
        <v>30.1</v>
      </c>
      <c r="FZ33" s="28">
        <v>33.799999999999997</v>
      </c>
      <c r="GA33" s="28">
        <v>33.9</v>
      </c>
      <c r="GB33" s="28">
        <f>AVERAGE(FZ33:GA33)</f>
        <v>33.849999999999994</v>
      </c>
      <c r="GC33" s="28">
        <v>33.299999999999997</v>
      </c>
      <c r="GD33" s="28">
        <v>33.700000000000003</v>
      </c>
      <c r="GE33" s="28">
        <f>AVERAGE(GC33:GD33)</f>
        <v>33.5</v>
      </c>
      <c r="GF33" s="28">
        <v>33.6</v>
      </c>
      <c r="GG33" s="28">
        <v>34</v>
      </c>
      <c r="GH33" s="28">
        <f>AVERAGE(GF33:GG33)</f>
        <v>33.799999999999997</v>
      </c>
      <c r="GI33" s="28">
        <v>33.200000000000003</v>
      </c>
      <c r="GJ33" s="28">
        <v>33.299999999999997</v>
      </c>
      <c r="GK33" s="28">
        <f>AVERAGE(GI33:GJ33)</f>
        <v>33.25</v>
      </c>
      <c r="GL33" s="28">
        <v>32.700000000000003</v>
      </c>
      <c r="GM33" s="28">
        <v>32.700000000000003</v>
      </c>
      <c r="GN33" s="28">
        <f>AVERAGE(GL33:GM33)</f>
        <v>32.700000000000003</v>
      </c>
      <c r="GO33" s="28">
        <v>31.8</v>
      </c>
      <c r="GP33" s="28">
        <v>32.1</v>
      </c>
      <c r="GQ33" s="28">
        <f>AVERAGE(GO33:GP33)</f>
        <v>31.950000000000003</v>
      </c>
      <c r="GR33" s="41"/>
      <c r="GS33" s="41"/>
      <c r="GT33" s="45"/>
      <c r="GU33" s="28">
        <f t="shared" ref="GU33:GU39" si="341">0.07*G33+0.14*V33+0.05*Y33+0.07*AH33+0.13*((AE33+AW33)/2)+0.19*((AB33+AT33)/2)+0.35*((AQ33+AN33+S33+M33)/4)</f>
        <v>33.077249999999999</v>
      </c>
      <c r="GV33" s="28">
        <f t="shared" ref="GV33:GV39" si="342">(G33+M33+P33+S33+V33+Y33+AB33+AE33+AH33+AK33+AN33+AQ33+AT33+AW33+AZ33)/15</f>
        <v>32.991666666666667</v>
      </c>
      <c r="GW33" s="41"/>
      <c r="GX33" s="45"/>
      <c r="GY33" s="28">
        <f t="shared" ref="GY33:GY39" si="343">0.07*BD33+0.14*BS33+0.05*BU33+0.07*CE33+0.13*((CB33+CT33)/2)+0.19*((BY33+CQ33)/2)+0.35*((CN33+CK33+BP33+BJ33)/4)</f>
        <v>32.671750000000003</v>
      </c>
      <c r="GZ33" s="28">
        <f t="shared" ref="GZ33:GZ39" si="344">(BD33+BJ33+BM33+BP33+BS33+BV33+BY33+CB33+CE33+CH33+CK33+CN33+CQ33+CT33+CW33)/15</f>
        <v>32.613333333333323</v>
      </c>
      <c r="HA33" s="41"/>
      <c r="HB33" s="45"/>
      <c r="HC33" s="28">
        <f t="shared" ref="HC33:HC39" si="345">0.07*DA33+0.14*DP33+0.05*DS33+0.07*EB33+0.13*((DY33+EQ33)/2)+0.19*((DV33+EN33)/2)+0.35*((DG33+DM33+EH33+EK33)/4)</f>
        <v>32.504375000000003</v>
      </c>
      <c r="HD33" s="28">
        <f t="shared" ref="HD33:HD39" si="346">(DA33+DG33+DJ33+DM33+DP33+DS33+DV33+DY33+EB33+EE33+EH33+EK33+EN33+EQ33+ET33)/15</f>
        <v>32.456666666666671</v>
      </c>
      <c r="HE33" s="41"/>
      <c r="HF33" s="45"/>
      <c r="HG33" s="28">
        <f t="shared" ref="HG33:HG39" si="347">0.07*EX33+0.14*FM33+0.05*FP33+0.07*FY33+0.13*((FV33+GN33)/2)+0.19*((FS33+GK33)/2)+0.35*((FD33+FJ33+GE33+GH33)/4)</f>
        <v>32.628749999999997</v>
      </c>
      <c r="HH33" s="28">
        <f t="shared" ref="HH33:HH39" si="348">(EX33+FD33+FG33+FJ33+FM33+FP33+FS33+FV33+FY33+GB33+GE33+GH33+GK33+GN33+GQ33)/15</f>
        <v>32.599999999999994</v>
      </c>
      <c r="HI33" s="21"/>
    </row>
    <row r="34" spans="1:217" ht="15.5" x14ac:dyDescent="0.35">
      <c r="A34" s="17"/>
      <c r="B34" s="28">
        <v>8</v>
      </c>
      <c r="C34" s="17"/>
      <c r="D34" s="41"/>
      <c r="E34" s="28">
        <v>35.1</v>
      </c>
      <c r="F34" s="28">
        <v>34.6</v>
      </c>
      <c r="G34" s="28">
        <f t="shared" ref="G34:G39" si="349">AVERAGE(E34:F34)</f>
        <v>34.85</v>
      </c>
      <c r="H34" s="28">
        <v>34.299999999999997</v>
      </c>
      <c r="I34" s="28">
        <v>34.299999999999997</v>
      </c>
      <c r="J34" s="28">
        <f t="shared" ref="J34:J39" si="350">AVERAGE(H34:I34)</f>
        <v>34.299999999999997</v>
      </c>
      <c r="K34" s="28">
        <v>34.6</v>
      </c>
      <c r="L34" s="28">
        <v>34.200000000000003</v>
      </c>
      <c r="M34" s="28">
        <f t="shared" ref="M34:M39" si="351">AVERAGE(K34:L34)</f>
        <v>34.400000000000006</v>
      </c>
      <c r="N34" s="28">
        <v>33.9</v>
      </c>
      <c r="O34" s="28">
        <v>33.299999999999997</v>
      </c>
      <c r="P34" s="28">
        <f t="shared" ref="P34:P39" si="352">AVERAGE(N34:O34)</f>
        <v>33.599999999999994</v>
      </c>
      <c r="Q34" s="28">
        <v>32.700000000000003</v>
      </c>
      <c r="R34" s="28">
        <v>33.9</v>
      </c>
      <c r="S34" s="28">
        <f t="shared" ref="S34:S36" si="353">AVERAGE(Q34:R34)</f>
        <v>33.299999999999997</v>
      </c>
      <c r="T34" s="28">
        <v>33.299999999999997</v>
      </c>
      <c r="U34" s="28">
        <v>33.299999999999997</v>
      </c>
      <c r="V34" s="28">
        <f t="shared" ref="V34:V39" si="354">AVERAGE(T34:U34)</f>
        <v>33.299999999999997</v>
      </c>
      <c r="W34" s="28">
        <v>32.700000000000003</v>
      </c>
      <c r="X34" s="28">
        <v>33.5</v>
      </c>
      <c r="Y34" s="28">
        <f t="shared" ref="Y34:Y39" si="355">AVERAGE(W34:X34)</f>
        <v>33.1</v>
      </c>
      <c r="Z34" s="28">
        <v>32.700000000000003</v>
      </c>
      <c r="AA34" s="28">
        <v>32.4</v>
      </c>
      <c r="AB34" s="28">
        <f t="shared" ref="AB34:AB39" si="356">AVERAGE(Z34:AA34)</f>
        <v>32.549999999999997</v>
      </c>
      <c r="AC34" s="28">
        <v>33.299999999999997</v>
      </c>
      <c r="AD34" s="28">
        <v>32.4</v>
      </c>
      <c r="AE34" s="28">
        <f t="shared" ref="AE34:AE39" si="357">AVERAGE(AC34:AD34)</f>
        <v>32.849999999999994</v>
      </c>
      <c r="AF34" s="28">
        <v>30</v>
      </c>
      <c r="AG34" s="28">
        <v>30</v>
      </c>
      <c r="AH34" s="28">
        <f t="shared" ref="AH34:AH39" si="358">AVERAGE(AF34:AG34)</f>
        <v>30</v>
      </c>
      <c r="AI34" s="28">
        <v>34.6</v>
      </c>
      <c r="AJ34" s="28">
        <v>34.5</v>
      </c>
      <c r="AK34" s="28">
        <f t="shared" ref="AK34:AK39" si="359">AVERAGE(AI34:AJ34)</f>
        <v>34.549999999999997</v>
      </c>
      <c r="AL34" s="28">
        <v>34.6</v>
      </c>
      <c r="AM34" s="28">
        <v>34.5</v>
      </c>
      <c r="AN34" s="28">
        <f t="shared" ref="AN34:AN39" si="360">AVERAGE(AL34:AM34)</f>
        <v>34.549999999999997</v>
      </c>
      <c r="AO34" s="28">
        <v>34.5</v>
      </c>
      <c r="AP34" s="28">
        <v>34.5</v>
      </c>
      <c r="AQ34" s="28">
        <f t="shared" ref="AQ34:AQ39" si="361">AVERAGE(AO34:AP34)</f>
        <v>34.5</v>
      </c>
      <c r="AR34" s="28">
        <v>33.299999999999997</v>
      </c>
      <c r="AS34" s="28">
        <v>33.200000000000003</v>
      </c>
      <c r="AT34" s="28">
        <f t="shared" ref="AT34:AT39" si="362">AVERAGE(AR34:AS34)</f>
        <v>33.25</v>
      </c>
      <c r="AU34" s="28">
        <v>32</v>
      </c>
      <c r="AV34" s="28">
        <v>32.299999999999997</v>
      </c>
      <c r="AW34" s="28">
        <f t="shared" ref="AW34:AW39" si="363">AVERAGE(AU34:AV34)</f>
        <v>32.15</v>
      </c>
      <c r="AX34" s="28">
        <v>32.1</v>
      </c>
      <c r="AY34" s="28">
        <v>32.4</v>
      </c>
      <c r="AZ34" s="28">
        <f t="shared" ref="AZ34:AZ39" si="364">AVERAGE(AX34:AY34)</f>
        <v>32.25</v>
      </c>
      <c r="BA34" s="41"/>
      <c r="BB34" s="28">
        <v>34.9</v>
      </c>
      <c r="BC34" s="28">
        <v>34.5</v>
      </c>
      <c r="BD34" s="28">
        <f t="shared" ref="BD34:BD39" si="365">AVERAGE(BB34:BC34)</f>
        <v>34.700000000000003</v>
      </c>
      <c r="BE34" s="28">
        <v>34.299999999999997</v>
      </c>
      <c r="BF34" s="28">
        <v>34.200000000000003</v>
      </c>
      <c r="BG34" s="28">
        <f t="shared" ref="BG34:BG39" si="366">AVERAGE(BE34:BF34)</f>
        <v>34.25</v>
      </c>
      <c r="BH34" s="28">
        <v>34.299999999999997</v>
      </c>
      <c r="BI34" s="28">
        <v>34</v>
      </c>
      <c r="BJ34" s="28">
        <f t="shared" ref="BJ34:BJ39" si="367">AVERAGE(BH34:BI34)</f>
        <v>34.15</v>
      </c>
      <c r="BK34" s="28">
        <v>33.5</v>
      </c>
      <c r="BL34" s="28">
        <v>33</v>
      </c>
      <c r="BM34" s="28">
        <f t="shared" ref="BM34:BM39" si="368">AVERAGE(BK34:BL34)</f>
        <v>33.25</v>
      </c>
      <c r="BN34" s="28">
        <v>34.299999999999997</v>
      </c>
      <c r="BO34" s="28">
        <v>33.9</v>
      </c>
      <c r="BP34" s="28">
        <f t="shared" ref="BP34:BP39" si="369">AVERAGE(BN34:BO34)</f>
        <v>34.099999999999994</v>
      </c>
      <c r="BQ34" s="28">
        <v>33.299999999999997</v>
      </c>
      <c r="BR34" s="28">
        <v>33.200000000000003</v>
      </c>
      <c r="BS34" s="28">
        <f t="shared" ref="BS34:BS39" si="370">AVERAGE(BQ34:BR34)</f>
        <v>33.25</v>
      </c>
      <c r="BT34" s="28">
        <v>32.700000000000003</v>
      </c>
      <c r="BU34" s="28">
        <v>33.200000000000003</v>
      </c>
      <c r="BV34" s="28">
        <f t="shared" ref="BV34:BV39" si="371">AVERAGE(BT34:BU34)</f>
        <v>32.950000000000003</v>
      </c>
      <c r="BW34" s="28">
        <v>32.700000000000003</v>
      </c>
      <c r="BX34" s="28">
        <v>32</v>
      </c>
      <c r="BY34" s="28">
        <f t="shared" ref="BY34:BY39" si="372">AVERAGE(BW34:BX34)</f>
        <v>32.35</v>
      </c>
      <c r="BZ34" s="28">
        <v>32</v>
      </c>
      <c r="CA34" s="28">
        <v>32</v>
      </c>
      <c r="CB34" s="28">
        <f t="shared" ref="CB34:CB39" si="373">AVERAGE(BZ34:CA34)</f>
        <v>32</v>
      </c>
      <c r="CC34" s="28">
        <v>29.9</v>
      </c>
      <c r="CD34" s="28">
        <v>29.7</v>
      </c>
      <c r="CE34" s="28">
        <f t="shared" ref="CE34:CE39" si="374">AVERAGE(CC34:CD34)</f>
        <v>29.799999999999997</v>
      </c>
      <c r="CF34" s="28">
        <v>34.5</v>
      </c>
      <c r="CG34" s="28">
        <v>34.5</v>
      </c>
      <c r="CH34" s="28">
        <f t="shared" ref="CH34:CH39" si="375">AVERAGE(CF34:CG34)</f>
        <v>34.5</v>
      </c>
      <c r="CI34" s="28">
        <v>34.5</v>
      </c>
      <c r="CJ34" s="28">
        <v>34.299999999999997</v>
      </c>
      <c r="CK34" s="28">
        <f t="shared" ref="CK34:CK39" si="376">AVERAGE(CI34:CJ34)</f>
        <v>34.4</v>
      </c>
      <c r="CL34" s="28">
        <v>34.299999999999997</v>
      </c>
      <c r="CM34" s="28">
        <v>34.299999999999997</v>
      </c>
      <c r="CN34" s="28">
        <f t="shared" ref="CN34:CN39" si="377">AVERAGE(CL34:CM34)</f>
        <v>34.299999999999997</v>
      </c>
      <c r="CO34" s="28">
        <v>32.200000000000003</v>
      </c>
      <c r="CP34" s="28">
        <v>31.7</v>
      </c>
      <c r="CQ34" s="28">
        <f t="shared" ref="CQ34:CQ38" si="378">AVERAGE(CO34:CP34)</f>
        <v>31.950000000000003</v>
      </c>
      <c r="CR34" s="28">
        <v>31.1</v>
      </c>
      <c r="CS34" s="28">
        <v>31</v>
      </c>
      <c r="CT34" s="28">
        <f t="shared" ref="CT34:CT39" si="379">AVERAGE(CR34:CS34)</f>
        <v>31.05</v>
      </c>
      <c r="CU34" s="28">
        <v>32.9</v>
      </c>
      <c r="CV34" s="28">
        <v>32.4</v>
      </c>
      <c r="CW34" s="28">
        <f t="shared" ref="CW34:CW39" si="380">AVERAGE(CU34:CV34)</f>
        <v>32.65</v>
      </c>
      <c r="CX34" s="41"/>
      <c r="CY34" s="28">
        <v>34.9</v>
      </c>
      <c r="CZ34" s="28">
        <v>34.5</v>
      </c>
      <c r="DA34" s="28">
        <f t="shared" ref="DA34:DA39" si="381">AVERAGE(CY34:CZ34)</f>
        <v>34.700000000000003</v>
      </c>
      <c r="DB34" s="28">
        <v>34.299999999999997</v>
      </c>
      <c r="DC34" s="28">
        <v>34.299999999999997</v>
      </c>
      <c r="DD34" s="28">
        <f t="shared" ref="DD34:DD39" si="382">AVERAGE(DB34:DC34)</f>
        <v>34.299999999999997</v>
      </c>
      <c r="DE34" s="28">
        <v>34.6</v>
      </c>
      <c r="DF34" s="28">
        <v>34.299999999999997</v>
      </c>
      <c r="DG34" s="28">
        <f t="shared" ref="DG34:DG39" si="383">AVERAGE(DE34:DF34)</f>
        <v>34.450000000000003</v>
      </c>
      <c r="DH34" s="28">
        <v>33</v>
      </c>
      <c r="DI34" s="28">
        <v>32.9</v>
      </c>
      <c r="DJ34" s="28">
        <f t="shared" ref="DJ34:DJ39" si="384">AVERAGE(DH34:DI34)</f>
        <v>32.950000000000003</v>
      </c>
      <c r="DK34" s="28">
        <v>33.700000000000003</v>
      </c>
      <c r="DL34" s="28">
        <v>33.9</v>
      </c>
      <c r="DM34" s="28">
        <f t="shared" ref="DM34:DM39" si="385">AVERAGE(DK34:DL34)</f>
        <v>33.799999999999997</v>
      </c>
      <c r="DN34" s="28">
        <v>32.6</v>
      </c>
      <c r="DO34" s="28">
        <v>33</v>
      </c>
      <c r="DP34" s="28">
        <f t="shared" ref="DP34:DP39" si="386">AVERAGE(DN34:DO34)</f>
        <v>32.799999999999997</v>
      </c>
      <c r="DQ34" s="28">
        <v>32.4</v>
      </c>
      <c r="DR34" s="28">
        <v>32.4</v>
      </c>
      <c r="DS34" s="28">
        <f t="shared" ref="DS34:DS39" si="387">AVERAGE(DQ34:DR34)</f>
        <v>32.4</v>
      </c>
      <c r="DT34" s="28">
        <v>32.4</v>
      </c>
      <c r="DU34" s="28">
        <v>32.4</v>
      </c>
      <c r="DV34" s="28">
        <f t="shared" ref="DV34:DV39" si="388">AVERAGE(DT34:DU34)</f>
        <v>32.4</v>
      </c>
      <c r="DW34" s="28">
        <v>32.1</v>
      </c>
      <c r="DX34" s="28">
        <v>32.4</v>
      </c>
      <c r="DY34" s="28">
        <f t="shared" ref="DY34:DY39" si="389">AVERAGE(DW34:DX34)</f>
        <v>32.25</v>
      </c>
      <c r="DZ34" s="28">
        <v>29.4</v>
      </c>
      <c r="EA34" s="28">
        <v>29.1</v>
      </c>
      <c r="EB34" s="28">
        <f t="shared" ref="EB34:EB39" si="390">AVERAGE(DZ34:EA34)</f>
        <v>29.25</v>
      </c>
      <c r="EC34" s="28">
        <v>34.5</v>
      </c>
      <c r="ED34" s="28">
        <v>34.5</v>
      </c>
      <c r="EE34" s="28">
        <f t="shared" ref="EE34:EE39" si="391">AVERAGE(EC34:ED34)</f>
        <v>34.5</v>
      </c>
      <c r="EF34" s="28">
        <v>34.299999999999997</v>
      </c>
      <c r="EG34" s="28">
        <v>34.299999999999997</v>
      </c>
      <c r="EH34" s="28">
        <f t="shared" ref="EH34:EH39" si="392">AVERAGE(EF34:EG34)</f>
        <v>34.299999999999997</v>
      </c>
      <c r="EI34" s="28">
        <v>34.200000000000003</v>
      </c>
      <c r="EJ34" s="28">
        <v>34.200000000000003</v>
      </c>
      <c r="EK34" s="28">
        <f t="shared" ref="EK34:EK39" si="393">AVERAGE(EI34:EJ34)</f>
        <v>34.200000000000003</v>
      </c>
      <c r="EL34" s="28">
        <v>32.700000000000003</v>
      </c>
      <c r="EM34" s="28">
        <v>32.6</v>
      </c>
      <c r="EN34" s="28">
        <f t="shared" ref="EN34:EN39" si="394">AVERAGE(EL34:EM34)</f>
        <v>32.650000000000006</v>
      </c>
      <c r="EO34" s="28">
        <v>31.1</v>
      </c>
      <c r="EP34" s="28">
        <v>30.5</v>
      </c>
      <c r="EQ34" s="28">
        <f t="shared" ref="EQ34:EQ39" si="395">AVERAGE(EO34:EP34)</f>
        <v>30.8</v>
      </c>
      <c r="ER34" s="28">
        <v>32.299999999999997</v>
      </c>
      <c r="ES34" s="28">
        <v>32.4</v>
      </c>
      <c r="ET34" s="28">
        <f t="shared" ref="ET34:ET39" si="396">AVERAGE(ER34:ES34)</f>
        <v>32.349999999999994</v>
      </c>
      <c r="EU34" s="41"/>
      <c r="EV34" s="28">
        <v>34.9</v>
      </c>
      <c r="EW34" s="28">
        <v>34.799999999999997</v>
      </c>
      <c r="EX34" s="28">
        <f t="shared" ref="EX34:EX39" si="397">AVERAGE(EV34:EW34)</f>
        <v>34.849999999999994</v>
      </c>
      <c r="EY34" s="28">
        <v>34.299999999999997</v>
      </c>
      <c r="EZ34" s="28">
        <v>34.200000000000003</v>
      </c>
      <c r="FA34" s="28">
        <f t="shared" ref="FA34:FA39" si="398">AVERAGE(EY34:EZ34)</f>
        <v>34.25</v>
      </c>
      <c r="FB34" s="28">
        <v>34.799999999999997</v>
      </c>
      <c r="FC34" s="28">
        <v>34.299999999999997</v>
      </c>
      <c r="FD34" s="28">
        <f t="shared" ref="FD34:FD39" si="399">AVERAGE(FB34:FC34)</f>
        <v>34.549999999999997</v>
      </c>
      <c r="FE34" s="28">
        <v>32.9</v>
      </c>
      <c r="FF34" s="28">
        <v>33</v>
      </c>
      <c r="FG34" s="28">
        <f t="shared" ref="FG34:FG39" si="400">AVERAGE(FE34:FF34)</f>
        <v>32.950000000000003</v>
      </c>
      <c r="FH34" s="28">
        <v>34.6</v>
      </c>
      <c r="FI34" s="28">
        <v>34.200000000000003</v>
      </c>
      <c r="FJ34" s="28">
        <f t="shared" ref="FJ34:FJ39" si="401">AVERAGE(FH34:FI34)</f>
        <v>34.400000000000006</v>
      </c>
      <c r="FK34" s="28">
        <v>32.6</v>
      </c>
      <c r="FL34" s="28">
        <v>32.5</v>
      </c>
      <c r="FM34" s="28">
        <f t="shared" ref="FM34:FM39" si="402">AVERAGE(FK34:FL34)</f>
        <v>32.549999999999997</v>
      </c>
      <c r="FN34" s="28">
        <v>32.299999999999997</v>
      </c>
      <c r="FO34" s="28">
        <v>31.7</v>
      </c>
      <c r="FP34" s="28">
        <f t="shared" ref="FP34:FP39" si="403">AVERAGE(FN34:FO34)</f>
        <v>32</v>
      </c>
      <c r="FQ34" s="28">
        <v>31.8</v>
      </c>
      <c r="FR34" s="28">
        <v>32.4</v>
      </c>
      <c r="FS34" s="28">
        <f t="shared" ref="FS34:FS39" si="404">AVERAGE(FQ34:FR34)</f>
        <v>32.1</v>
      </c>
      <c r="FT34" s="28">
        <v>32.6</v>
      </c>
      <c r="FU34" s="28">
        <v>31.5</v>
      </c>
      <c r="FV34" s="28">
        <f t="shared" ref="FV34:FV39" si="405">AVERAGE(FT34:FU34)</f>
        <v>32.049999999999997</v>
      </c>
      <c r="FW34" s="28">
        <v>29.1</v>
      </c>
      <c r="FX34" s="28">
        <v>29.6</v>
      </c>
      <c r="FY34" s="28">
        <f t="shared" ref="FY34:FY39" si="406">AVERAGE(FW34:FX34)</f>
        <v>29.35</v>
      </c>
      <c r="FZ34" s="28">
        <v>34.6</v>
      </c>
      <c r="GA34" s="28">
        <v>34.5</v>
      </c>
      <c r="GB34" s="28">
        <f t="shared" ref="GB34:GB39" si="407">AVERAGE(FZ34:GA34)</f>
        <v>34.549999999999997</v>
      </c>
      <c r="GC34" s="28">
        <v>34.299999999999997</v>
      </c>
      <c r="GD34" s="28">
        <v>34.5</v>
      </c>
      <c r="GE34" s="28">
        <f t="shared" ref="GE34:GE39" si="408">AVERAGE(GC34:GD34)</f>
        <v>34.4</v>
      </c>
      <c r="GF34" s="28">
        <v>34.299999999999997</v>
      </c>
      <c r="GG34" s="28">
        <v>34.5</v>
      </c>
      <c r="GH34" s="28">
        <f t="shared" ref="GH34:GH39" si="409">AVERAGE(GF34:GG34)</f>
        <v>34.4</v>
      </c>
      <c r="GI34" s="28">
        <v>32</v>
      </c>
      <c r="GJ34" s="28">
        <v>32.1</v>
      </c>
      <c r="GK34" s="28">
        <f t="shared" ref="GK34:GK39" si="410">AVERAGE(GI34:GJ34)</f>
        <v>32.049999999999997</v>
      </c>
      <c r="GL34" s="28">
        <v>31.4</v>
      </c>
      <c r="GM34" s="28">
        <v>31.2</v>
      </c>
      <c r="GN34" s="28">
        <f t="shared" ref="GN34:GN39" si="411">AVERAGE(GL34:GM34)</f>
        <v>31.299999999999997</v>
      </c>
      <c r="GO34" s="28">
        <v>32.299999999999997</v>
      </c>
      <c r="GP34" s="28">
        <v>32.4</v>
      </c>
      <c r="GQ34" s="28">
        <f t="shared" ref="GQ34:GQ39" si="412">AVERAGE(GO34:GP34)</f>
        <v>32.349999999999994</v>
      </c>
      <c r="GR34" s="41"/>
      <c r="GS34" s="41"/>
      <c r="GT34" s="45"/>
      <c r="GU34" s="28">
        <f t="shared" si="341"/>
        <v>33.298124999999999</v>
      </c>
      <c r="GV34" s="28">
        <f t="shared" si="342"/>
        <v>33.279999999999994</v>
      </c>
      <c r="GW34" s="41"/>
      <c r="GX34" s="45"/>
      <c r="GY34" s="28">
        <f t="shared" si="343"/>
        <v>33.019874999999999</v>
      </c>
      <c r="GZ34" s="28">
        <f t="shared" si="344"/>
        <v>33.026666666666664</v>
      </c>
      <c r="HA34" s="41"/>
      <c r="HB34" s="45"/>
      <c r="HC34" s="28">
        <f t="shared" si="345"/>
        <v>32.932124999999999</v>
      </c>
      <c r="HD34" s="28">
        <f t="shared" si="346"/>
        <v>32.919999999999995</v>
      </c>
      <c r="HE34" s="41"/>
      <c r="HF34" s="45"/>
      <c r="HG34" s="28">
        <f t="shared" si="347"/>
        <v>32.916125000000001</v>
      </c>
      <c r="HH34" s="28">
        <f t="shared" si="348"/>
        <v>32.923333333333332</v>
      </c>
      <c r="HI34" s="21"/>
    </row>
    <row r="35" spans="1:217" ht="15.5" x14ac:dyDescent="0.35">
      <c r="A35" s="17"/>
      <c r="B35" s="28">
        <v>9</v>
      </c>
      <c r="C35" s="17"/>
      <c r="D35" s="41"/>
      <c r="E35" s="28">
        <v>33.9</v>
      </c>
      <c r="F35" s="28">
        <v>33.6</v>
      </c>
      <c r="G35" s="28">
        <f t="shared" si="349"/>
        <v>33.75</v>
      </c>
      <c r="H35" s="28">
        <v>33.6</v>
      </c>
      <c r="I35" s="28">
        <v>33.9</v>
      </c>
      <c r="J35" s="28">
        <f t="shared" si="350"/>
        <v>33.75</v>
      </c>
      <c r="K35" s="28">
        <v>32.9</v>
      </c>
      <c r="L35" s="28">
        <v>32.6</v>
      </c>
      <c r="M35" s="28">
        <f t="shared" si="351"/>
        <v>32.75</v>
      </c>
      <c r="N35" s="28">
        <v>33</v>
      </c>
      <c r="O35" s="28">
        <v>32.700000000000003</v>
      </c>
      <c r="P35" s="28">
        <f t="shared" si="352"/>
        <v>32.85</v>
      </c>
      <c r="Q35" s="28">
        <v>32.6</v>
      </c>
      <c r="R35" s="28">
        <v>32.4</v>
      </c>
      <c r="S35" s="28">
        <f t="shared" si="353"/>
        <v>32.5</v>
      </c>
      <c r="T35" s="28">
        <v>32.6</v>
      </c>
      <c r="U35" s="28">
        <v>32.4</v>
      </c>
      <c r="V35" s="28">
        <f t="shared" si="354"/>
        <v>32.5</v>
      </c>
      <c r="W35" s="28">
        <v>32.4</v>
      </c>
      <c r="X35" s="28">
        <v>32.299999999999997</v>
      </c>
      <c r="Y35" s="28">
        <f t="shared" si="355"/>
        <v>32.349999999999994</v>
      </c>
      <c r="Z35" s="28">
        <v>31</v>
      </c>
      <c r="AA35" s="28">
        <v>31.1</v>
      </c>
      <c r="AB35" s="28">
        <f t="shared" si="356"/>
        <v>31.05</v>
      </c>
      <c r="AC35" s="28">
        <v>31.2</v>
      </c>
      <c r="AD35" s="28">
        <v>31.2</v>
      </c>
      <c r="AE35" s="28">
        <f t="shared" si="357"/>
        <v>31.2</v>
      </c>
      <c r="AF35" s="28">
        <v>29.3</v>
      </c>
      <c r="AG35" s="28">
        <v>29.3</v>
      </c>
      <c r="AH35" s="28">
        <f t="shared" si="358"/>
        <v>29.3</v>
      </c>
      <c r="AI35" s="28">
        <v>32.9</v>
      </c>
      <c r="AJ35" s="28">
        <v>32.799999999999997</v>
      </c>
      <c r="AK35" s="28">
        <f t="shared" si="359"/>
        <v>32.849999999999994</v>
      </c>
      <c r="AL35" s="28">
        <v>32.6</v>
      </c>
      <c r="AM35" s="28">
        <v>33</v>
      </c>
      <c r="AN35" s="28">
        <f t="shared" si="360"/>
        <v>32.799999999999997</v>
      </c>
      <c r="AO35" s="28">
        <v>32.700000000000003</v>
      </c>
      <c r="AP35" s="28">
        <v>33</v>
      </c>
      <c r="AQ35" s="28">
        <f t="shared" si="361"/>
        <v>32.85</v>
      </c>
      <c r="AR35" s="28">
        <v>31.8</v>
      </c>
      <c r="AS35" s="28">
        <v>31.5</v>
      </c>
      <c r="AT35" s="28">
        <f t="shared" si="362"/>
        <v>31.65</v>
      </c>
      <c r="AU35" s="28">
        <v>31.1</v>
      </c>
      <c r="AV35" s="28">
        <v>31.5</v>
      </c>
      <c r="AW35" s="28">
        <f t="shared" si="363"/>
        <v>31.3</v>
      </c>
      <c r="AX35" s="28">
        <v>31.5</v>
      </c>
      <c r="AY35" s="28">
        <v>31.5</v>
      </c>
      <c r="AZ35" s="28">
        <f t="shared" si="364"/>
        <v>31.5</v>
      </c>
      <c r="BA35" s="41"/>
      <c r="BB35" s="28">
        <v>34</v>
      </c>
      <c r="BC35" s="28">
        <v>33.299999999999997</v>
      </c>
      <c r="BD35" s="28">
        <f t="shared" si="365"/>
        <v>33.65</v>
      </c>
      <c r="BE35" s="28">
        <v>33.6</v>
      </c>
      <c r="BF35" s="28">
        <v>33.5</v>
      </c>
      <c r="BG35" s="28">
        <f t="shared" si="366"/>
        <v>33.549999999999997</v>
      </c>
      <c r="BH35" s="28">
        <v>33.9</v>
      </c>
      <c r="BI35" s="28">
        <v>33.299999999999997</v>
      </c>
      <c r="BJ35" s="28">
        <f t="shared" si="367"/>
        <v>33.599999999999994</v>
      </c>
      <c r="BK35" s="28">
        <v>32.299999999999997</v>
      </c>
      <c r="BL35" s="28">
        <v>33.200000000000003</v>
      </c>
      <c r="BM35" s="28">
        <f t="shared" si="368"/>
        <v>32.75</v>
      </c>
      <c r="BN35" s="28">
        <v>33.299999999999997</v>
      </c>
      <c r="BO35" s="28">
        <v>33.299999999999997</v>
      </c>
      <c r="BP35" s="28">
        <f t="shared" si="369"/>
        <v>33.299999999999997</v>
      </c>
      <c r="BQ35" s="28">
        <v>32.700000000000003</v>
      </c>
      <c r="BR35" s="28">
        <v>32.9</v>
      </c>
      <c r="BS35" s="28">
        <f t="shared" si="370"/>
        <v>32.799999999999997</v>
      </c>
      <c r="BT35" s="28">
        <v>32.700000000000003</v>
      </c>
      <c r="BU35" s="28">
        <v>32.700000000000003</v>
      </c>
      <c r="BV35" s="28">
        <f t="shared" si="371"/>
        <v>32.700000000000003</v>
      </c>
      <c r="BW35" s="28">
        <v>31.8</v>
      </c>
      <c r="BX35" s="28">
        <v>31.2</v>
      </c>
      <c r="BY35" s="28">
        <f t="shared" si="372"/>
        <v>31.5</v>
      </c>
      <c r="BZ35" s="28">
        <v>30.4</v>
      </c>
      <c r="CA35" s="28">
        <v>30.8</v>
      </c>
      <c r="CB35" s="28">
        <f t="shared" si="373"/>
        <v>30.6</v>
      </c>
      <c r="CC35" s="28">
        <v>30.8</v>
      </c>
      <c r="CD35" s="28">
        <v>30.7</v>
      </c>
      <c r="CE35" s="28">
        <f t="shared" si="374"/>
        <v>30.75</v>
      </c>
      <c r="CF35" s="28">
        <v>32.299999999999997</v>
      </c>
      <c r="CG35" s="28">
        <v>32.200000000000003</v>
      </c>
      <c r="CH35" s="28">
        <f t="shared" si="375"/>
        <v>32.25</v>
      </c>
      <c r="CI35" s="28">
        <v>33.299999999999997</v>
      </c>
      <c r="CJ35" s="28">
        <v>33.6</v>
      </c>
      <c r="CK35" s="28">
        <f t="shared" si="376"/>
        <v>33.450000000000003</v>
      </c>
      <c r="CL35" s="28">
        <v>33.700000000000003</v>
      </c>
      <c r="CM35" s="28">
        <v>33.6</v>
      </c>
      <c r="CN35" s="28">
        <f t="shared" si="377"/>
        <v>33.650000000000006</v>
      </c>
      <c r="CO35" s="28">
        <v>32.4</v>
      </c>
      <c r="CP35" s="28">
        <v>32.4</v>
      </c>
      <c r="CQ35" s="28">
        <f t="shared" si="378"/>
        <v>32.4</v>
      </c>
      <c r="CR35" s="28">
        <v>31</v>
      </c>
      <c r="CS35" s="28">
        <v>31</v>
      </c>
      <c r="CT35" s="28">
        <f t="shared" si="379"/>
        <v>31</v>
      </c>
      <c r="CU35" s="28">
        <v>31.4</v>
      </c>
      <c r="CV35" s="28">
        <v>31.5</v>
      </c>
      <c r="CW35" s="28">
        <f t="shared" si="380"/>
        <v>31.45</v>
      </c>
      <c r="CX35" s="41"/>
      <c r="CY35" s="28">
        <v>33.9</v>
      </c>
      <c r="CZ35" s="28">
        <v>33.5</v>
      </c>
      <c r="DA35" s="28">
        <f t="shared" si="381"/>
        <v>33.700000000000003</v>
      </c>
      <c r="DB35" s="28">
        <v>33.299999999999997</v>
      </c>
      <c r="DC35" s="28">
        <v>33.5</v>
      </c>
      <c r="DD35" s="28">
        <f t="shared" si="382"/>
        <v>33.4</v>
      </c>
      <c r="DE35" s="28">
        <v>33.6</v>
      </c>
      <c r="DF35" s="28">
        <v>33.299999999999997</v>
      </c>
      <c r="DG35" s="28">
        <f t="shared" si="383"/>
        <v>33.450000000000003</v>
      </c>
      <c r="DH35" s="28">
        <v>32.299999999999997</v>
      </c>
      <c r="DI35" s="28">
        <v>32</v>
      </c>
      <c r="DJ35" s="28">
        <f t="shared" si="384"/>
        <v>32.15</v>
      </c>
      <c r="DK35" s="28">
        <v>33.200000000000003</v>
      </c>
      <c r="DL35" s="28">
        <v>33</v>
      </c>
      <c r="DM35" s="28">
        <f t="shared" si="385"/>
        <v>33.1</v>
      </c>
      <c r="DN35" s="28">
        <v>32.4</v>
      </c>
      <c r="DO35" s="28">
        <v>32.4</v>
      </c>
      <c r="DP35" s="28">
        <f t="shared" si="386"/>
        <v>32.4</v>
      </c>
      <c r="DQ35" s="28">
        <v>32.700000000000003</v>
      </c>
      <c r="DR35" s="28">
        <v>32.700000000000003</v>
      </c>
      <c r="DS35" s="28">
        <f t="shared" si="387"/>
        <v>32.700000000000003</v>
      </c>
      <c r="DT35" s="28">
        <v>31.2</v>
      </c>
      <c r="DU35" s="28">
        <v>31.2</v>
      </c>
      <c r="DV35" s="28">
        <f t="shared" si="388"/>
        <v>31.2</v>
      </c>
      <c r="DW35" s="28">
        <v>30.5</v>
      </c>
      <c r="DX35" s="28">
        <v>30.4</v>
      </c>
      <c r="DY35" s="28">
        <f t="shared" si="389"/>
        <v>30.45</v>
      </c>
      <c r="DZ35" s="28">
        <v>30.2</v>
      </c>
      <c r="EA35" s="28">
        <v>30.3</v>
      </c>
      <c r="EB35" s="28">
        <f t="shared" si="390"/>
        <v>30.25</v>
      </c>
      <c r="EC35" s="28">
        <v>33.200000000000003</v>
      </c>
      <c r="ED35" s="28">
        <v>33.299999999999997</v>
      </c>
      <c r="EE35" s="28">
        <f t="shared" si="391"/>
        <v>33.25</v>
      </c>
      <c r="EF35" s="28">
        <v>33.6</v>
      </c>
      <c r="EG35" s="28">
        <v>33.9</v>
      </c>
      <c r="EH35" s="28">
        <f t="shared" si="392"/>
        <v>33.75</v>
      </c>
      <c r="EI35" s="28">
        <v>33.6</v>
      </c>
      <c r="EJ35" s="28">
        <v>33.700000000000003</v>
      </c>
      <c r="EK35" s="28">
        <f t="shared" si="393"/>
        <v>33.650000000000006</v>
      </c>
      <c r="EL35" s="28">
        <v>32.299999999999997</v>
      </c>
      <c r="EM35" s="28">
        <v>32.4</v>
      </c>
      <c r="EN35" s="28">
        <f t="shared" si="394"/>
        <v>32.349999999999994</v>
      </c>
      <c r="EO35" s="28">
        <v>30.7</v>
      </c>
      <c r="EP35" s="28">
        <v>31</v>
      </c>
      <c r="EQ35" s="28">
        <f t="shared" si="395"/>
        <v>30.85</v>
      </c>
      <c r="ER35" s="28">
        <v>31.5</v>
      </c>
      <c r="ES35" s="28">
        <v>31.7</v>
      </c>
      <c r="ET35" s="28">
        <f t="shared" si="396"/>
        <v>31.6</v>
      </c>
      <c r="EU35" s="41"/>
      <c r="EV35" s="28">
        <v>34.299999999999997</v>
      </c>
      <c r="EW35" s="28">
        <v>33.700000000000003</v>
      </c>
      <c r="EX35" s="28">
        <f t="shared" si="397"/>
        <v>34</v>
      </c>
      <c r="EY35" s="28">
        <v>34</v>
      </c>
      <c r="EZ35" s="28">
        <v>33.700000000000003</v>
      </c>
      <c r="FA35" s="28">
        <f t="shared" si="398"/>
        <v>33.85</v>
      </c>
      <c r="FB35" s="28">
        <v>34.6</v>
      </c>
      <c r="FC35" s="28">
        <v>34</v>
      </c>
      <c r="FD35" s="28">
        <f t="shared" si="399"/>
        <v>34.299999999999997</v>
      </c>
      <c r="FE35" s="28">
        <v>33</v>
      </c>
      <c r="FF35" s="28">
        <v>33.299999999999997</v>
      </c>
      <c r="FG35" s="28">
        <f t="shared" si="400"/>
        <v>33.15</v>
      </c>
      <c r="FH35" s="28">
        <v>34.200000000000003</v>
      </c>
      <c r="FI35" s="28">
        <v>34.200000000000003</v>
      </c>
      <c r="FJ35" s="28">
        <f t="shared" si="401"/>
        <v>34.200000000000003</v>
      </c>
      <c r="FK35" s="28">
        <v>32.299999999999997</v>
      </c>
      <c r="FL35" s="28">
        <v>32.4</v>
      </c>
      <c r="FM35" s="28">
        <f t="shared" si="402"/>
        <v>32.349999999999994</v>
      </c>
      <c r="FN35" s="28">
        <v>31.8</v>
      </c>
      <c r="FO35" s="28">
        <v>31.2</v>
      </c>
      <c r="FP35" s="28">
        <f t="shared" si="403"/>
        <v>31.5</v>
      </c>
      <c r="FQ35" s="28">
        <v>31.7</v>
      </c>
      <c r="FR35" s="28">
        <v>32</v>
      </c>
      <c r="FS35" s="28">
        <f t="shared" si="404"/>
        <v>31.85</v>
      </c>
      <c r="FT35" s="28">
        <v>30.8</v>
      </c>
      <c r="FU35" s="28">
        <v>31.1</v>
      </c>
      <c r="FV35" s="28">
        <f t="shared" si="405"/>
        <v>30.950000000000003</v>
      </c>
      <c r="FW35" s="28">
        <v>30.4</v>
      </c>
      <c r="FX35" s="28">
        <v>30</v>
      </c>
      <c r="FY35" s="28">
        <f t="shared" si="406"/>
        <v>30.2</v>
      </c>
      <c r="FZ35" s="28">
        <v>33.5</v>
      </c>
      <c r="GA35" s="28">
        <v>33.299999999999997</v>
      </c>
      <c r="GB35" s="28">
        <f t="shared" si="407"/>
        <v>33.4</v>
      </c>
      <c r="GC35" s="28">
        <v>33.700000000000003</v>
      </c>
      <c r="GD35" s="28">
        <v>33.700000000000003</v>
      </c>
      <c r="GE35" s="28">
        <f t="shared" si="408"/>
        <v>33.700000000000003</v>
      </c>
      <c r="GF35" s="28">
        <v>34.200000000000003</v>
      </c>
      <c r="GG35" s="28">
        <v>34</v>
      </c>
      <c r="GH35" s="28">
        <f t="shared" si="409"/>
        <v>34.1</v>
      </c>
      <c r="GI35" s="28">
        <v>33.299999999999997</v>
      </c>
      <c r="GJ35" s="28">
        <v>33.5</v>
      </c>
      <c r="GK35" s="28">
        <f t="shared" si="410"/>
        <v>33.4</v>
      </c>
      <c r="GL35" s="28">
        <v>31.5</v>
      </c>
      <c r="GM35" s="28">
        <v>31.7</v>
      </c>
      <c r="GN35" s="28">
        <f t="shared" si="411"/>
        <v>31.6</v>
      </c>
      <c r="GO35" s="28">
        <v>31.7</v>
      </c>
      <c r="GP35" s="28">
        <v>32</v>
      </c>
      <c r="GQ35" s="28">
        <f t="shared" si="412"/>
        <v>31.85</v>
      </c>
      <c r="GR35" s="41"/>
      <c r="GS35" s="41"/>
      <c r="GT35" s="45"/>
      <c r="GU35" s="28">
        <f t="shared" si="341"/>
        <v>32.053750000000001</v>
      </c>
      <c r="GV35" s="28">
        <f t="shared" si="342"/>
        <v>32.080000000000005</v>
      </c>
      <c r="GW35" s="41"/>
      <c r="GX35" s="45"/>
      <c r="GY35" s="28">
        <f t="shared" si="343"/>
        <v>32.534500000000001</v>
      </c>
      <c r="GZ35" s="28">
        <f t="shared" si="344"/>
        <v>32.39</v>
      </c>
      <c r="HA35" s="41"/>
      <c r="HB35" s="45"/>
      <c r="HC35" s="28">
        <f t="shared" si="345"/>
        <v>32.389875000000004</v>
      </c>
      <c r="HD35" s="28">
        <f t="shared" si="346"/>
        <v>32.323333333333338</v>
      </c>
      <c r="HE35" s="41"/>
      <c r="HF35" s="45"/>
      <c r="HG35" s="28">
        <f t="shared" si="347"/>
        <v>32.788750000000007</v>
      </c>
      <c r="HH35" s="28">
        <f t="shared" si="348"/>
        <v>32.703333333333333</v>
      </c>
      <c r="HI35" s="21"/>
    </row>
    <row r="36" spans="1:217" ht="15.5" x14ac:dyDescent="0.35">
      <c r="A36" s="17"/>
      <c r="B36" s="28">
        <v>11</v>
      </c>
      <c r="C36" s="17"/>
      <c r="D36" s="41"/>
      <c r="E36" s="28">
        <v>34.6</v>
      </c>
      <c r="F36" s="28">
        <v>34.5</v>
      </c>
      <c r="G36" s="28">
        <f t="shared" si="349"/>
        <v>34.549999999999997</v>
      </c>
      <c r="H36" s="28">
        <v>34.5</v>
      </c>
      <c r="I36" s="28">
        <v>34.299999999999997</v>
      </c>
      <c r="J36" s="28">
        <f t="shared" si="350"/>
        <v>34.4</v>
      </c>
      <c r="K36" s="28">
        <v>34</v>
      </c>
      <c r="L36" s="28">
        <v>34.5</v>
      </c>
      <c r="M36" s="28">
        <f t="shared" si="351"/>
        <v>34.25</v>
      </c>
      <c r="N36" s="28">
        <v>33.6</v>
      </c>
      <c r="O36" s="28">
        <v>33.6</v>
      </c>
      <c r="P36" s="28">
        <f t="shared" si="352"/>
        <v>33.6</v>
      </c>
      <c r="Q36" s="28">
        <v>34.200000000000003</v>
      </c>
      <c r="R36" s="28">
        <v>34.200000000000003</v>
      </c>
      <c r="S36" s="28">
        <f t="shared" si="353"/>
        <v>34.200000000000003</v>
      </c>
      <c r="T36" s="28">
        <v>33.5</v>
      </c>
      <c r="U36" s="28">
        <v>33.5</v>
      </c>
      <c r="V36" s="28">
        <f t="shared" si="354"/>
        <v>33.5</v>
      </c>
      <c r="W36" s="28">
        <v>33.5</v>
      </c>
      <c r="X36" s="28">
        <v>33.6</v>
      </c>
      <c r="Y36" s="28">
        <f t="shared" si="355"/>
        <v>33.549999999999997</v>
      </c>
      <c r="Z36" s="28">
        <v>32.6</v>
      </c>
      <c r="AA36" s="28">
        <v>32.9</v>
      </c>
      <c r="AB36" s="28">
        <f t="shared" si="356"/>
        <v>32.75</v>
      </c>
      <c r="AC36" s="28">
        <v>32</v>
      </c>
      <c r="AD36" s="28">
        <v>32.1</v>
      </c>
      <c r="AE36" s="28">
        <f t="shared" si="357"/>
        <v>32.049999999999997</v>
      </c>
      <c r="AF36" s="28">
        <v>31.1</v>
      </c>
      <c r="AG36" s="28">
        <v>31.2</v>
      </c>
      <c r="AH36" s="28">
        <f t="shared" si="358"/>
        <v>31.15</v>
      </c>
      <c r="AI36" s="28">
        <v>34.9</v>
      </c>
      <c r="AJ36" s="28">
        <v>34.9</v>
      </c>
      <c r="AK36" s="28">
        <f t="shared" si="359"/>
        <v>34.9</v>
      </c>
      <c r="AL36" s="28">
        <v>35.1</v>
      </c>
      <c r="AM36" s="28">
        <v>34.9</v>
      </c>
      <c r="AN36" s="28">
        <f t="shared" si="360"/>
        <v>35</v>
      </c>
      <c r="AO36" s="28">
        <v>34.6</v>
      </c>
      <c r="AP36" s="28">
        <v>34.6</v>
      </c>
      <c r="AQ36" s="28">
        <f t="shared" si="361"/>
        <v>34.6</v>
      </c>
      <c r="AR36" s="28">
        <v>33.200000000000003</v>
      </c>
      <c r="AS36" s="28">
        <v>33.200000000000003</v>
      </c>
      <c r="AT36" s="28">
        <f t="shared" si="362"/>
        <v>33.200000000000003</v>
      </c>
      <c r="AU36" s="28">
        <v>31.8</v>
      </c>
      <c r="AV36" s="28">
        <v>32</v>
      </c>
      <c r="AW36" s="28">
        <f t="shared" si="363"/>
        <v>31.9</v>
      </c>
      <c r="AX36" s="28">
        <v>33</v>
      </c>
      <c r="AY36" s="28">
        <v>33</v>
      </c>
      <c r="AZ36" s="28">
        <f t="shared" si="364"/>
        <v>33</v>
      </c>
      <c r="BA36" s="41"/>
      <c r="BB36" s="28">
        <v>34.200000000000003</v>
      </c>
      <c r="BC36" s="28">
        <v>34.4</v>
      </c>
      <c r="BD36" s="28">
        <f t="shared" si="365"/>
        <v>34.299999999999997</v>
      </c>
      <c r="BE36" s="28">
        <v>34.299999999999997</v>
      </c>
      <c r="BF36" s="28">
        <v>34.200000000000003</v>
      </c>
      <c r="BG36" s="28">
        <f t="shared" si="366"/>
        <v>34.25</v>
      </c>
      <c r="BH36" s="28">
        <v>33.9</v>
      </c>
      <c r="BI36" s="28">
        <v>34.200000000000003</v>
      </c>
      <c r="BJ36" s="28">
        <f t="shared" si="367"/>
        <v>34.049999999999997</v>
      </c>
      <c r="BK36" s="28">
        <v>33.9</v>
      </c>
      <c r="BL36" s="28">
        <v>34.1</v>
      </c>
      <c r="BM36" s="28">
        <f t="shared" si="368"/>
        <v>34</v>
      </c>
      <c r="BN36" s="28">
        <v>34.1</v>
      </c>
      <c r="BO36" s="28">
        <v>34.1</v>
      </c>
      <c r="BP36" s="28">
        <f t="shared" si="369"/>
        <v>34.1</v>
      </c>
      <c r="BQ36" s="28">
        <v>33.299999999999997</v>
      </c>
      <c r="BR36" s="28">
        <v>33.6</v>
      </c>
      <c r="BS36" s="28">
        <f t="shared" si="370"/>
        <v>33.450000000000003</v>
      </c>
      <c r="BT36" s="28">
        <v>33.299999999999997</v>
      </c>
      <c r="BU36" s="28">
        <v>33.299999999999997</v>
      </c>
      <c r="BV36" s="28">
        <f t="shared" si="371"/>
        <v>33.299999999999997</v>
      </c>
      <c r="BW36" s="28">
        <v>32.9</v>
      </c>
      <c r="BX36" s="28">
        <v>33</v>
      </c>
      <c r="BY36" s="28">
        <f t="shared" si="372"/>
        <v>32.950000000000003</v>
      </c>
      <c r="BZ36" s="28">
        <v>31.8</v>
      </c>
      <c r="CA36" s="28">
        <v>31.7</v>
      </c>
      <c r="CB36" s="28">
        <f t="shared" si="373"/>
        <v>31.75</v>
      </c>
      <c r="CC36" s="28">
        <v>31</v>
      </c>
      <c r="CD36" s="28">
        <v>31</v>
      </c>
      <c r="CE36" s="28">
        <f t="shared" si="374"/>
        <v>31</v>
      </c>
      <c r="CF36" s="28">
        <v>34.5</v>
      </c>
      <c r="CG36" s="28">
        <v>34.700000000000003</v>
      </c>
      <c r="CH36" s="28">
        <f t="shared" si="375"/>
        <v>34.6</v>
      </c>
      <c r="CI36" s="28">
        <v>34.4</v>
      </c>
      <c r="CJ36" s="28">
        <v>34.4</v>
      </c>
      <c r="CK36" s="28">
        <f t="shared" si="376"/>
        <v>34.4</v>
      </c>
      <c r="CL36" s="28">
        <v>34.4</v>
      </c>
      <c r="CM36" s="28">
        <v>34.4</v>
      </c>
      <c r="CN36" s="28">
        <f t="shared" si="377"/>
        <v>34.4</v>
      </c>
      <c r="CO36" s="28">
        <v>32.6</v>
      </c>
      <c r="CP36" s="28">
        <v>32.6</v>
      </c>
      <c r="CQ36" s="28">
        <f t="shared" si="378"/>
        <v>32.6</v>
      </c>
      <c r="CR36" s="28">
        <v>31.4</v>
      </c>
      <c r="CS36" s="28">
        <v>31.4</v>
      </c>
      <c r="CT36" s="28">
        <f t="shared" si="379"/>
        <v>31.4</v>
      </c>
      <c r="CU36" s="28">
        <v>32.9</v>
      </c>
      <c r="CV36" s="28">
        <v>32.700000000000003</v>
      </c>
      <c r="CW36" s="28">
        <f t="shared" si="380"/>
        <v>32.799999999999997</v>
      </c>
      <c r="CX36" s="41"/>
      <c r="CY36" s="28">
        <v>34.4</v>
      </c>
      <c r="CZ36" s="28">
        <v>34.4</v>
      </c>
      <c r="DA36" s="28">
        <f t="shared" si="381"/>
        <v>34.4</v>
      </c>
      <c r="DB36" s="28">
        <v>33.9</v>
      </c>
      <c r="DC36" s="28">
        <v>34.200000000000003</v>
      </c>
      <c r="DD36" s="28">
        <f t="shared" si="382"/>
        <v>34.049999999999997</v>
      </c>
      <c r="DE36" s="28">
        <v>34.200000000000003</v>
      </c>
      <c r="DF36" s="28">
        <v>34.200000000000003</v>
      </c>
      <c r="DG36" s="28">
        <f t="shared" si="383"/>
        <v>34.200000000000003</v>
      </c>
      <c r="DH36" s="28">
        <v>33.5</v>
      </c>
      <c r="DI36" s="28">
        <v>33.799999999999997</v>
      </c>
      <c r="DJ36" s="28">
        <f t="shared" si="384"/>
        <v>33.65</v>
      </c>
      <c r="DK36" s="28">
        <v>34.4</v>
      </c>
      <c r="DL36" s="28">
        <v>34.1</v>
      </c>
      <c r="DM36" s="28">
        <f t="shared" si="385"/>
        <v>34.25</v>
      </c>
      <c r="DN36" s="28">
        <v>33.6</v>
      </c>
      <c r="DO36" s="28">
        <v>33.299999999999997</v>
      </c>
      <c r="DP36" s="28">
        <f t="shared" si="386"/>
        <v>33.450000000000003</v>
      </c>
      <c r="DQ36" s="28">
        <v>33</v>
      </c>
      <c r="DR36" s="28">
        <v>32.6</v>
      </c>
      <c r="DS36" s="28">
        <f t="shared" si="387"/>
        <v>32.799999999999997</v>
      </c>
      <c r="DT36" s="28">
        <v>32.6</v>
      </c>
      <c r="DU36" s="28">
        <v>32.4</v>
      </c>
      <c r="DV36" s="28">
        <f t="shared" si="388"/>
        <v>32.5</v>
      </c>
      <c r="DW36" s="28">
        <v>31.5</v>
      </c>
      <c r="DX36" s="28">
        <v>31.7</v>
      </c>
      <c r="DY36" s="28">
        <f t="shared" si="389"/>
        <v>31.6</v>
      </c>
      <c r="DZ36" s="28">
        <v>30.8</v>
      </c>
      <c r="EA36" s="28">
        <v>30</v>
      </c>
      <c r="EB36" s="28">
        <f t="shared" si="390"/>
        <v>30.4</v>
      </c>
      <c r="EC36" s="28">
        <v>34.200000000000003</v>
      </c>
      <c r="ED36" s="28">
        <v>34.4</v>
      </c>
      <c r="EE36" s="28">
        <f t="shared" si="391"/>
        <v>34.299999999999997</v>
      </c>
      <c r="EF36" s="28">
        <v>34.700000000000003</v>
      </c>
      <c r="EG36" s="28">
        <v>34.700000000000003</v>
      </c>
      <c r="EH36" s="28">
        <f t="shared" si="392"/>
        <v>34.700000000000003</v>
      </c>
      <c r="EI36" s="28">
        <v>34.5</v>
      </c>
      <c r="EJ36" s="28">
        <v>34.200000000000003</v>
      </c>
      <c r="EK36" s="28">
        <f t="shared" si="393"/>
        <v>34.35</v>
      </c>
      <c r="EL36" s="28">
        <v>33</v>
      </c>
      <c r="EM36" s="28">
        <v>33</v>
      </c>
      <c r="EN36" s="28">
        <f t="shared" si="394"/>
        <v>33</v>
      </c>
      <c r="EO36" s="28">
        <v>31.7</v>
      </c>
      <c r="EP36" s="28">
        <v>31.2</v>
      </c>
      <c r="EQ36" s="28">
        <f t="shared" si="395"/>
        <v>31.45</v>
      </c>
      <c r="ER36" s="28">
        <v>32.9</v>
      </c>
      <c r="ES36" s="28">
        <v>32.9</v>
      </c>
      <c r="ET36" s="28">
        <f t="shared" si="396"/>
        <v>32.9</v>
      </c>
      <c r="EU36" s="41"/>
      <c r="EV36" s="28">
        <v>34.5</v>
      </c>
      <c r="EW36" s="28">
        <v>34</v>
      </c>
      <c r="EX36" s="28">
        <f t="shared" si="397"/>
        <v>34.25</v>
      </c>
      <c r="EY36" s="28">
        <v>33.9</v>
      </c>
      <c r="EZ36" s="28">
        <v>33.6</v>
      </c>
      <c r="FA36" s="28">
        <f t="shared" si="398"/>
        <v>33.75</v>
      </c>
      <c r="FB36" s="28">
        <v>34.5</v>
      </c>
      <c r="FC36" s="28">
        <v>34.1</v>
      </c>
      <c r="FD36" s="28">
        <f t="shared" si="399"/>
        <v>34.299999999999997</v>
      </c>
      <c r="FE36" s="28">
        <v>33.700000000000003</v>
      </c>
      <c r="FF36" s="28">
        <v>33.799999999999997</v>
      </c>
      <c r="FG36" s="28">
        <f t="shared" si="400"/>
        <v>33.75</v>
      </c>
      <c r="FH36" s="28">
        <v>34.200000000000003</v>
      </c>
      <c r="FI36" s="28">
        <v>33.9</v>
      </c>
      <c r="FJ36" s="28">
        <f t="shared" si="401"/>
        <v>34.049999999999997</v>
      </c>
      <c r="FK36" s="28">
        <v>33</v>
      </c>
      <c r="FL36" s="28">
        <v>33.299999999999997</v>
      </c>
      <c r="FM36" s="28">
        <f t="shared" si="402"/>
        <v>33.15</v>
      </c>
      <c r="FN36" s="28">
        <v>32.9</v>
      </c>
      <c r="FO36" s="28">
        <v>32.700000000000003</v>
      </c>
      <c r="FP36" s="28">
        <f t="shared" si="403"/>
        <v>32.799999999999997</v>
      </c>
      <c r="FQ36" s="28">
        <v>33.200000000000003</v>
      </c>
      <c r="FR36" s="28">
        <v>32.4</v>
      </c>
      <c r="FS36" s="28">
        <f t="shared" si="404"/>
        <v>32.799999999999997</v>
      </c>
      <c r="FT36" s="28">
        <v>31.7</v>
      </c>
      <c r="FU36" s="28">
        <v>32</v>
      </c>
      <c r="FV36" s="28">
        <f t="shared" si="405"/>
        <v>31.85</v>
      </c>
      <c r="FW36" s="28">
        <v>31</v>
      </c>
      <c r="FX36" s="28">
        <v>30.8</v>
      </c>
      <c r="FY36" s="28">
        <f t="shared" si="406"/>
        <v>30.9</v>
      </c>
      <c r="FZ36" s="28">
        <v>34.200000000000003</v>
      </c>
      <c r="GA36" s="28">
        <v>34.4</v>
      </c>
      <c r="GB36" s="28">
        <f t="shared" si="407"/>
        <v>34.299999999999997</v>
      </c>
      <c r="GC36" s="28">
        <v>34.5</v>
      </c>
      <c r="GD36" s="28">
        <v>34.5</v>
      </c>
      <c r="GE36" s="28">
        <f t="shared" si="408"/>
        <v>34.5</v>
      </c>
      <c r="GF36" s="28">
        <v>34.5</v>
      </c>
      <c r="GG36" s="28">
        <v>34.5</v>
      </c>
      <c r="GH36" s="28">
        <f t="shared" si="409"/>
        <v>34.5</v>
      </c>
      <c r="GI36" s="28">
        <v>32.4</v>
      </c>
      <c r="GJ36" s="28">
        <v>32.700000000000003</v>
      </c>
      <c r="GK36" s="28">
        <f t="shared" si="410"/>
        <v>32.549999999999997</v>
      </c>
      <c r="GL36" s="28">
        <v>31.1</v>
      </c>
      <c r="GM36" s="28">
        <v>31.5</v>
      </c>
      <c r="GN36" s="28">
        <f t="shared" si="411"/>
        <v>31.3</v>
      </c>
      <c r="GO36" s="28">
        <v>32.9</v>
      </c>
      <c r="GP36" s="28">
        <v>32.9</v>
      </c>
      <c r="GQ36" s="28">
        <f t="shared" si="412"/>
        <v>32.9</v>
      </c>
      <c r="GR36" s="41"/>
      <c r="GS36" s="41"/>
      <c r="GT36" s="45"/>
      <c r="GU36" s="28">
        <f t="shared" si="341"/>
        <v>33.467874999999999</v>
      </c>
      <c r="GV36" s="28">
        <f t="shared" si="342"/>
        <v>33.479999999999997</v>
      </c>
      <c r="GW36" s="41"/>
      <c r="GX36" s="45"/>
      <c r="GY36" s="28">
        <f t="shared" si="343"/>
        <v>33.234125000000006</v>
      </c>
      <c r="GZ36" s="28">
        <f t="shared" si="344"/>
        <v>33.273333333333333</v>
      </c>
      <c r="HA36" s="41"/>
      <c r="HB36" s="45"/>
      <c r="HC36" s="28">
        <f t="shared" si="345"/>
        <v>33.210999999999999</v>
      </c>
      <c r="HD36" s="28">
        <f t="shared" si="346"/>
        <v>33.196666666666665</v>
      </c>
      <c r="HE36" s="41"/>
      <c r="HF36" s="45"/>
      <c r="HG36" s="28">
        <f t="shared" si="347"/>
        <v>33.172625000000004</v>
      </c>
      <c r="HH36" s="28">
        <f t="shared" si="348"/>
        <v>33.193333333333335</v>
      </c>
      <c r="HI36" s="21"/>
    </row>
    <row r="37" spans="1:217" ht="15.5" x14ac:dyDescent="0.35">
      <c r="A37" s="17"/>
      <c r="B37" s="28">
        <v>12</v>
      </c>
      <c r="C37" s="17"/>
      <c r="D37" s="41"/>
      <c r="E37" s="28">
        <v>33.700000000000003</v>
      </c>
      <c r="F37" s="28">
        <v>33.9</v>
      </c>
      <c r="G37" s="28">
        <f t="shared" si="349"/>
        <v>33.799999999999997</v>
      </c>
      <c r="H37" s="28">
        <v>32.299999999999997</v>
      </c>
      <c r="I37" s="28">
        <v>32.4</v>
      </c>
      <c r="J37" s="28">
        <f t="shared" si="350"/>
        <v>32.349999999999994</v>
      </c>
      <c r="K37" s="28">
        <v>33.6</v>
      </c>
      <c r="L37" s="28">
        <v>34</v>
      </c>
      <c r="M37" s="28">
        <f t="shared" si="351"/>
        <v>33.799999999999997</v>
      </c>
      <c r="N37" s="28">
        <v>32.9</v>
      </c>
      <c r="O37" s="28">
        <v>32.700000000000003</v>
      </c>
      <c r="P37" s="28">
        <f t="shared" si="352"/>
        <v>32.799999999999997</v>
      </c>
      <c r="Q37" s="28">
        <v>34</v>
      </c>
      <c r="R37" s="28">
        <v>33.9</v>
      </c>
      <c r="S37" s="28">
        <f>AVERAGE(Q37:R37)</f>
        <v>33.950000000000003</v>
      </c>
      <c r="T37" s="28">
        <v>33</v>
      </c>
      <c r="U37" s="28">
        <v>32.1</v>
      </c>
      <c r="V37" s="28">
        <f t="shared" si="354"/>
        <v>32.549999999999997</v>
      </c>
      <c r="W37" s="28">
        <v>32.700000000000003</v>
      </c>
      <c r="X37" s="28">
        <v>32.4</v>
      </c>
      <c r="Y37" s="28">
        <f t="shared" si="355"/>
        <v>32.549999999999997</v>
      </c>
      <c r="Z37" s="28">
        <v>32.4</v>
      </c>
      <c r="AA37" s="28">
        <v>32.4</v>
      </c>
      <c r="AB37" s="28">
        <f t="shared" si="356"/>
        <v>32.4</v>
      </c>
      <c r="AC37" s="28">
        <v>31.2</v>
      </c>
      <c r="AD37" s="28">
        <v>31.5</v>
      </c>
      <c r="AE37" s="28">
        <f t="shared" si="357"/>
        <v>31.35</v>
      </c>
      <c r="AF37" s="28">
        <v>31.2</v>
      </c>
      <c r="AG37" s="28">
        <v>31.1</v>
      </c>
      <c r="AH37" s="28">
        <f t="shared" si="358"/>
        <v>31.15</v>
      </c>
      <c r="AI37" s="28">
        <v>34.200000000000003</v>
      </c>
      <c r="AJ37" s="28">
        <v>33.9</v>
      </c>
      <c r="AK37" s="28">
        <f t="shared" si="359"/>
        <v>34.049999999999997</v>
      </c>
      <c r="AL37" s="28">
        <v>34.299999999999997</v>
      </c>
      <c r="AM37" s="28">
        <v>34.299999999999997</v>
      </c>
      <c r="AN37" s="28">
        <f t="shared" si="360"/>
        <v>34.299999999999997</v>
      </c>
      <c r="AO37" s="28">
        <v>34.5</v>
      </c>
      <c r="AP37" s="28">
        <v>34</v>
      </c>
      <c r="AQ37" s="28">
        <f t="shared" si="361"/>
        <v>34.25</v>
      </c>
      <c r="AR37" s="28">
        <v>33.9</v>
      </c>
      <c r="AS37" s="28">
        <v>33.200000000000003</v>
      </c>
      <c r="AT37" s="28">
        <f t="shared" si="362"/>
        <v>33.549999999999997</v>
      </c>
      <c r="AU37" s="28">
        <v>32.700000000000003</v>
      </c>
      <c r="AV37" s="28">
        <v>32.4</v>
      </c>
      <c r="AW37" s="28">
        <f t="shared" si="363"/>
        <v>32.549999999999997</v>
      </c>
      <c r="AX37" s="28">
        <v>32.299999999999997</v>
      </c>
      <c r="AY37" s="28">
        <v>32.6</v>
      </c>
      <c r="AZ37" s="28">
        <f t="shared" si="364"/>
        <v>32.450000000000003</v>
      </c>
      <c r="BA37" s="41"/>
      <c r="BB37" s="28">
        <v>34.200000000000003</v>
      </c>
      <c r="BC37" s="28">
        <v>33.6</v>
      </c>
      <c r="BD37" s="28">
        <f t="shared" si="365"/>
        <v>33.900000000000006</v>
      </c>
      <c r="BE37" s="28">
        <v>33.700000000000003</v>
      </c>
      <c r="BF37" s="28">
        <v>33.6</v>
      </c>
      <c r="BG37" s="28">
        <f t="shared" si="366"/>
        <v>33.650000000000006</v>
      </c>
      <c r="BH37" s="28">
        <v>34.200000000000003</v>
      </c>
      <c r="BI37" s="28">
        <v>33.9</v>
      </c>
      <c r="BJ37" s="28">
        <f t="shared" si="367"/>
        <v>34.049999999999997</v>
      </c>
      <c r="BK37" s="28">
        <v>33.299999999999997</v>
      </c>
      <c r="BL37" s="28">
        <v>33.299999999999997</v>
      </c>
      <c r="BM37" s="28">
        <f t="shared" si="368"/>
        <v>33.299999999999997</v>
      </c>
      <c r="BN37" s="28">
        <v>32.299999999999997</v>
      </c>
      <c r="BO37" s="28">
        <v>33.200000000000003</v>
      </c>
      <c r="BP37" s="28">
        <f t="shared" si="369"/>
        <v>32.75</v>
      </c>
      <c r="BQ37" s="28">
        <v>32.6</v>
      </c>
      <c r="BR37" s="28">
        <v>32.1</v>
      </c>
      <c r="BS37" s="28">
        <f t="shared" si="370"/>
        <v>32.35</v>
      </c>
      <c r="BT37" s="28">
        <v>33.200000000000003</v>
      </c>
      <c r="BU37" s="28">
        <v>32.4</v>
      </c>
      <c r="BV37" s="28">
        <f t="shared" si="371"/>
        <v>32.799999999999997</v>
      </c>
      <c r="BW37" s="28">
        <v>32.9</v>
      </c>
      <c r="BX37" s="28">
        <v>32.9</v>
      </c>
      <c r="BY37" s="28">
        <f t="shared" si="372"/>
        <v>32.9</v>
      </c>
      <c r="BZ37" s="28">
        <v>31.5</v>
      </c>
      <c r="CA37" s="28">
        <v>31.7</v>
      </c>
      <c r="CB37" s="28">
        <f t="shared" si="373"/>
        <v>31.6</v>
      </c>
      <c r="CC37" s="28">
        <v>31.5</v>
      </c>
      <c r="CD37" s="28">
        <v>31</v>
      </c>
      <c r="CE37" s="28">
        <f t="shared" si="374"/>
        <v>31.25</v>
      </c>
      <c r="CF37" s="28">
        <v>34.200000000000003</v>
      </c>
      <c r="CG37" s="28">
        <v>34.200000000000003</v>
      </c>
      <c r="CH37" s="28">
        <f t="shared" si="375"/>
        <v>34.200000000000003</v>
      </c>
      <c r="CI37" s="28">
        <v>34.200000000000003</v>
      </c>
      <c r="CJ37" s="28">
        <v>34.299999999999997</v>
      </c>
      <c r="CK37" s="28">
        <f t="shared" si="376"/>
        <v>34.25</v>
      </c>
      <c r="CL37" s="28">
        <v>34</v>
      </c>
      <c r="CM37" s="28">
        <v>34.200000000000003</v>
      </c>
      <c r="CN37" s="28">
        <f t="shared" si="377"/>
        <v>34.1</v>
      </c>
      <c r="CO37" s="28">
        <v>32.700000000000003</v>
      </c>
      <c r="CP37" s="28">
        <v>32.700000000000003</v>
      </c>
      <c r="CQ37" s="28">
        <f t="shared" si="378"/>
        <v>32.700000000000003</v>
      </c>
      <c r="CR37" s="28">
        <v>32</v>
      </c>
      <c r="CS37" s="28">
        <v>32.200000000000003</v>
      </c>
      <c r="CT37" s="28">
        <f t="shared" si="379"/>
        <v>32.1</v>
      </c>
      <c r="CU37" s="28">
        <v>32.6</v>
      </c>
      <c r="CV37" s="28">
        <v>32.6</v>
      </c>
      <c r="CW37" s="28">
        <f t="shared" si="380"/>
        <v>32.6</v>
      </c>
      <c r="CX37" s="41"/>
      <c r="CY37" s="28">
        <v>33.700000000000003</v>
      </c>
      <c r="CZ37" s="28">
        <v>33.299999999999997</v>
      </c>
      <c r="DA37" s="28">
        <f t="shared" si="381"/>
        <v>33.5</v>
      </c>
      <c r="DB37" s="28">
        <v>32.700000000000003</v>
      </c>
      <c r="DC37" s="28">
        <v>32.6</v>
      </c>
      <c r="DD37" s="28">
        <f t="shared" si="382"/>
        <v>32.650000000000006</v>
      </c>
      <c r="DE37" s="28">
        <v>33.5</v>
      </c>
      <c r="DF37" s="28">
        <v>33.200000000000003</v>
      </c>
      <c r="DG37" s="28">
        <f t="shared" si="383"/>
        <v>33.35</v>
      </c>
      <c r="DH37" s="28">
        <v>32.5</v>
      </c>
      <c r="DI37" s="28">
        <v>32.6</v>
      </c>
      <c r="DJ37" s="28">
        <f t="shared" si="384"/>
        <v>32.549999999999997</v>
      </c>
      <c r="DK37" s="28">
        <v>33.700000000000003</v>
      </c>
      <c r="DL37" s="28">
        <v>33.799999999999997</v>
      </c>
      <c r="DM37" s="28">
        <f t="shared" si="385"/>
        <v>33.75</v>
      </c>
      <c r="DN37" s="28">
        <v>31.8</v>
      </c>
      <c r="DO37" s="28">
        <v>32</v>
      </c>
      <c r="DP37" s="28">
        <f t="shared" si="386"/>
        <v>31.9</v>
      </c>
      <c r="DQ37" s="28">
        <v>32</v>
      </c>
      <c r="DR37" s="28">
        <v>32.1</v>
      </c>
      <c r="DS37" s="28">
        <f t="shared" si="387"/>
        <v>32.049999999999997</v>
      </c>
      <c r="DT37" s="28">
        <v>32</v>
      </c>
      <c r="DU37" s="28">
        <v>32.299999999999997</v>
      </c>
      <c r="DV37" s="28">
        <f t="shared" si="388"/>
        <v>32.15</v>
      </c>
      <c r="DW37" s="28">
        <v>31.2</v>
      </c>
      <c r="DX37" s="28">
        <v>31.4</v>
      </c>
      <c r="DY37" s="28">
        <f t="shared" si="389"/>
        <v>31.299999999999997</v>
      </c>
      <c r="DZ37" s="28">
        <v>30</v>
      </c>
      <c r="EA37" s="28">
        <v>30.4</v>
      </c>
      <c r="EB37" s="28">
        <f t="shared" si="390"/>
        <v>30.2</v>
      </c>
      <c r="EC37" s="28">
        <v>34.1</v>
      </c>
      <c r="ED37" s="28">
        <v>34.4</v>
      </c>
      <c r="EE37" s="28">
        <f t="shared" si="391"/>
        <v>34.25</v>
      </c>
      <c r="EF37" s="28">
        <v>34.200000000000003</v>
      </c>
      <c r="EG37" s="28">
        <v>34.200000000000003</v>
      </c>
      <c r="EH37" s="28">
        <f t="shared" si="392"/>
        <v>34.200000000000003</v>
      </c>
      <c r="EI37" s="28">
        <v>34.1</v>
      </c>
      <c r="EJ37" s="28">
        <v>34.1</v>
      </c>
      <c r="EK37" s="28">
        <f t="shared" si="393"/>
        <v>34.1</v>
      </c>
      <c r="EL37" s="28">
        <v>32.9</v>
      </c>
      <c r="EM37" s="28">
        <v>32.4</v>
      </c>
      <c r="EN37" s="28">
        <f t="shared" si="394"/>
        <v>32.65</v>
      </c>
      <c r="EO37" s="28">
        <v>31.7</v>
      </c>
      <c r="EP37" s="28">
        <v>32.6</v>
      </c>
      <c r="EQ37" s="28">
        <f t="shared" si="395"/>
        <v>32.15</v>
      </c>
      <c r="ER37" s="28">
        <v>32</v>
      </c>
      <c r="ES37" s="28">
        <v>32.1</v>
      </c>
      <c r="ET37" s="28">
        <f t="shared" si="396"/>
        <v>32.049999999999997</v>
      </c>
      <c r="EU37" s="41"/>
      <c r="EV37" s="28">
        <v>34</v>
      </c>
      <c r="EW37" s="28">
        <v>33.9</v>
      </c>
      <c r="EX37" s="28">
        <f t="shared" si="397"/>
        <v>33.950000000000003</v>
      </c>
      <c r="EY37" s="28">
        <v>32.6</v>
      </c>
      <c r="EZ37" s="28">
        <v>32.9</v>
      </c>
      <c r="FA37" s="28">
        <f t="shared" si="398"/>
        <v>32.75</v>
      </c>
      <c r="FB37" s="28">
        <v>34.200000000000003</v>
      </c>
      <c r="FC37" s="28">
        <v>34</v>
      </c>
      <c r="FD37" s="28">
        <f t="shared" si="399"/>
        <v>34.1</v>
      </c>
      <c r="FE37" s="28">
        <v>33.299999999999997</v>
      </c>
      <c r="FF37" s="28">
        <v>33</v>
      </c>
      <c r="FG37" s="28">
        <f t="shared" si="400"/>
        <v>33.15</v>
      </c>
      <c r="FH37" s="28">
        <v>34</v>
      </c>
      <c r="FI37" s="28">
        <v>34</v>
      </c>
      <c r="FJ37" s="28">
        <f t="shared" si="401"/>
        <v>34</v>
      </c>
      <c r="FK37" s="28">
        <v>32.700000000000003</v>
      </c>
      <c r="FL37" s="28">
        <v>32.1</v>
      </c>
      <c r="FM37" s="28">
        <f t="shared" si="402"/>
        <v>32.400000000000006</v>
      </c>
      <c r="FN37" s="28">
        <v>32.299999999999997</v>
      </c>
      <c r="FO37" s="28">
        <v>32</v>
      </c>
      <c r="FP37" s="28">
        <f t="shared" si="403"/>
        <v>32.15</v>
      </c>
      <c r="FQ37" s="28">
        <v>32.299999999999997</v>
      </c>
      <c r="FR37" s="28">
        <v>32.6</v>
      </c>
      <c r="FS37" s="28">
        <f t="shared" si="404"/>
        <v>32.450000000000003</v>
      </c>
      <c r="FT37" s="28">
        <v>32.700000000000003</v>
      </c>
      <c r="FU37" s="28">
        <v>32.5</v>
      </c>
      <c r="FV37" s="28">
        <f t="shared" si="405"/>
        <v>32.6</v>
      </c>
      <c r="FW37" s="28">
        <v>30.3</v>
      </c>
      <c r="FX37" s="28">
        <v>30.1</v>
      </c>
      <c r="FY37" s="28">
        <f t="shared" si="406"/>
        <v>30.200000000000003</v>
      </c>
      <c r="FZ37" s="28">
        <v>34.200000000000003</v>
      </c>
      <c r="GA37" s="28">
        <v>34.200000000000003</v>
      </c>
      <c r="GB37" s="28">
        <f t="shared" si="407"/>
        <v>34.200000000000003</v>
      </c>
      <c r="GC37" s="28">
        <v>34.200000000000003</v>
      </c>
      <c r="GD37" s="28">
        <v>34</v>
      </c>
      <c r="GE37" s="28">
        <f t="shared" si="408"/>
        <v>34.1</v>
      </c>
      <c r="GF37" s="28">
        <v>34.200000000000003</v>
      </c>
      <c r="GG37" s="28">
        <v>34.200000000000003</v>
      </c>
      <c r="GH37" s="28">
        <f t="shared" si="409"/>
        <v>34.200000000000003</v>
      </c>
      <c r="GI37" s="28">
        <v>33.200000000000003</v>
      </c>
      <c r="GJ37" s="28">
        <v>33.200000000000003</v>
      </c>
      <c r="GK37" s="28">
        <f t="shared" si="410"/>
        <v>33.200000000000003</v>
      </c>
      <c r="GL37" s="28">
        <v>32.4</v>
      </c>
      <c r="GM37" s="28">
        <v>32.4</v>
      </c>
      <c r="GN37" s="28">
        <f t="shared" si="411"/>
        <v>32.4</v>
      </c>
      <c r="GO37" s="28">
        <v>32</v>
      </c>
      <c r="GP37" s="28">
        <v>32</v>
      </c>
      <c r="GQ37" s="28">
        <f t="shared" si="412"/>
        <v>32</v>
      </c>
      <c r="GR37" s="41"/>
      <c r="GS37" s="41"/>
      <c r="GT37" s="45"/>
      <c r="GU37" s="28">
        <f t="shared" si="341"/>
        <v>33.075999999999993</v>
      </c>
      <c r="GV37" s="28">
        <f t="shared" si="342"/>
        <v>33.033333333333331</v>
      </c>
      <c r="GW37" s="41"/>
      <c r="GX37" s="45"/>
      <c r="GY37" s="28">
        <f t="shared" si="343"/>
        <v>32.907624999999996</v>
      </c>
      <c r="GZ37" s="28">
        <f t="shared" si="344"/>
        <v>32.99</v>
      </c>
      <c r="HA37" s="41"/>
      <c r="HB37" s="45"/>
      <c r="HC37" s="28">
        <f t="shared" si="345"/>
        <v>32.655249999999995</v>
      </c>
      <c r="HD37" s="28">
        <f t="shared" si="346"/>
        <v>32.676666666666662</v>
      </c>
      <c r="HE37" s="41"/>
      <c r="HF37" s="45"/>
      <c r="HG37" s="28">
        <f t="shared" si="347"/>
        <v>33.030749999999998</v>
      </c>
      <c r="HH37" s="28">
        <f t="shared" si="348"/>
        <v>33.006666666666668</v>
      </c>
      <c r="HI37" s="21"/>
    </row>
    <row r="38" spans="1:217" ht="15.5" x14ac:dyDescent="0.35">
      <c r="A38" s="17"/>
      <c r="B38" s="28">
        <v>13</v>
      </c>
      <c r="C38" s="17"/>
      <c r="D38" s="41"/>
      <c r="E38" s="28">
        <v>34.1</v>
      </c>
      <c r="F38" s="28">
        <v>34</v>
      </c>
      <c r="G38" s="28">
        <f t="shared" si="349"/>
        <v>34.049999999999997</v>
      </c>
      <c r="H38" s="28">
        <v>34.200000000000003</v>
      </c>
      <c r="I38" s="28">
        <v>34.200000000000003</v>
      </c>
      <c r="J38" s="28">
        <f t="shared" si="350"/>
        <v>34.200000000000003</v>
      </c>
      <c r="K38" s="28">
        <v>33</v>
      </c>
      <c r="L38" s="28">
        <v>33.299999999999997</v>
      </c>
      <c r="M38" s="28">
        <f t="shared" si="351"/>
        <v>33.15</v>
      </c>
      <c r="N38" s="28">
        <v>33.1</v>
      </c>
      <c r="O38" s="28">
        <v>32.9</v>
      </c>
      <c r="P38" s="28">
        <f t="shared" si="352"/>
        <v>33</v>
      </c>
      <c r="Q38" s="28">
        <v>33.5</v>
      </c>
      <c r="R38" s="28">
        <v>33.5</v>
      </c>
      <c r="S38" s="28">
        <f>AVERAGE(Q38:R38)</f>
        <v>33.5</v>
      </c>
      <c r="T38" s="28">
        <v>33.200000000000003</v>
      </c>
      <c r="U38" s="28">
        <v>32.6</v>
      </c>
      <c r="V38" s="28">
        <f t="shared" si="354"/>
        <v>32.900000000000006</v>
      </c>
      <c r="W38" s="28">
        <v>32.9</v>
      </c>
      <c r="X38" s="28">
        <v>33</v>
      </c>
      <c r="Y38" s="28">
        <f t="shared" si="355"/>
        <v>32.950000000000003</v>
      </c>
      <c r="Z38" s="28">
        <v>33</v>
      </c>
      <c r="AA38" s="28">
        <v>32.4</v>
      </c>
      <c r="AB38" s="28">
        <f t="shared" si="356"/>
        <v>32.700000000000003</v>
      </c>
      <c r="AC38" s="28">
        <v>32.1</v>
      </c>
      <c r="AD38" s="28">
        <v>32.299999999999997</v>
      </c>
      <c r="AE38" s="28">
        <f t="shared" si="357"/>
        <v>32.200000000000003</v>
      </c>
      <c r="AF38" s="28">
        <v>32</v>
      </c>
      <c r="AG38" s="28">
        <v>32</v>
      </c>
      <c r="AH38" s="28">
        <f t="shared" si="358"/>
        <v>32</v>
      </c>
      <c r="AI38" s="28">
        <v>34.5</v>
      </c>
      <c r="AJ38" s="28">
        <v>34.5</v>
      </c>
      <c r="AK38" s="28">
        <f t="shared" si="359"/>
        <v>34.5</v>
      </c>
      <c r="AL38" s="28">
        <v>34.200000000000003</v>
      </c>
      <c r="AM38" s="28">
        <v>34.200000000000003</v>
      </c>
      <c r="AN38" s="28">
        <f t="shared" si="360"/>
        <v>34.200000000000003</v>
      </c>
      <c r="AO38" s="28">
        <v>33.700000000000003</v>
      </c>
      <c r="AP38" s="28">
        <v>33.6</v>
      </c>
      <c r="AQ38" s="28">
        <f t="shared" si="361"/>
        <v>33.650000000000006</v>
      </c>
      <c r="AR38" s="28">
        <v>32.700000000000003</v>
      </c>
      <c r="AS38" s="28">
        <v>33.5</v>
      </c>
      <c r="AT38" s="28">
        <f t="shared" si="362"/>
        <v>33.1</v>
      </c>
      <c r="AU38" s="28">
        <v>32.4</v>
      </c>
      <c r="AV38" s="28">
        <v>32.4</v>
      </c>
      <c r="AW38" s="28">
        <f t="shared" si="363"/>
        <v>32.4</v>
      </c>
      <c r="AX38" s="28">
        <v>32.9</v>
      </c>
      <c r="AY38" s="28">
        <v>33</v>
      </c>
      <c r="AZ38" s="28">
        <f t="shared" si="364"/>
        <v>32.950000000000003</v>
      </c>
      <c r="BA38" s="41"/>
      <c r="BB38" s="28">
        <v>34</v>
      </c>
      <c r="BC38" s="28">
        <v>34</v>
      </c>
      <c r="BD38" s="28">
        <f t="shared" si="365"/>
        <v>34</v>
      </c>
      <c r="BE38" s="28">
        <v>33.6</v>
      </c>
      <c r="BF38" s="28">
        <v>33.9</v>
      </c>
      <c r="BG38" s="28">
        <f t="shared" si="366"/>
        <v>33.75</v>
      </c>
      <c r="BH38" s="28">
        <v>33.200000000000003</v>
      </c>
      <c r="BI38" s="28">
        <v>33.299999999999997</v>
      </c>
      <c r="BJ38" s="28">
        <f t="shared" si="367"/>
        <v>33.25</v>
      </c>
      <c r="BK38" s="28">
        <v>32.299999999999997</v>
      </c>
      <c r="BL38" s="28">
        <v>32.6</v>
      </c>
      <c r="BM38" s="28">
        <f t="shared" si="368"/>
        <v>32.450000000000003</v>
      </c>
      <c r="BN38" s="28">
        <v>33.299999999999997</v>
      </c>
      <c r="BO38" s="28">
        <v>33.299999999999997</v>
      </c>
      <c r="BP38" s="28">
        <f t="shared" si="369"/>
        <v>33.299999999999997</v>
      </c>
      <c r="BQ38" s="28">
        <v>32.6</v>
      </c>
      <c r="BR38" s="28">
        <v>32.4</v>
      </c>
      <c r="BS38" s="28">
        <f t="shared" si="370"/>
        <v>32.5</v>
      </c>
      <c r="BT38" s="28">
        <v>32.9</v>
      </c>
      <c r="BU38" s="28">
        <v>32.700000000000003</v>
      </c>
      <c r="BV38" s="28">
        <f t="shared" si="371"/>
        <v>32.799999999999997</v>
      </c>
      <c r="BW38" s="28">
        <v>32.299999999999997</v>
      </c>
      <c r="BX38" s="28">
        <v>32.1</v>
      </c>
      <c r="BY38" s="28">
        <f t="shared" si="372"/>
        <v>32.200000000000003</v>
      </c>
      <c r="BZ38" s="28">
        <v>31.2</v>
      </c>
      <c r="CA38" s="28">
        <v>31.7</v>
      </c>
      <c r="CB38" s="28">
        <f t="shared" si="373"/>
        <v>31.45</v>
      </c>
      <c r="CC38" s="28">
        <v>31.9</v>
      </c>
      <c r="CD38" s="28">
        <v>31.2</v>
      </c>
      <c r="CE38" s="28">
        <f t="shared" si="374"/>
        <v>31.549999999999997</v>
      </c>
      <c r="CF38" s="28">
        <v>34.200000000000003</v>
      </c>
      <c r="CG38" s="28">
        <v>34</v>
      </c>
      <c r="CH38" s="28">
        <f t="shared" si="375"/>
        <v>34.1</v>
      </c>
      <c r="CI38" s="28">
        <v>33.9</v>
      </c>
      <c r="CJ38" s="28">
        <v>33.700000000000003</v>
      </c>
      <c r="CK38" s="28">
        <f t="shared" si="376"/>
        <v>33.799999999999997</v>
      </c>
      <c r="CL38" s="28">
        <v>33.5</v>
      </c>
      <c r="CM38" s="28">
        <v>33.200000000000003</v>
      </c>
      <c r="CN38" s="28">
        <f t="shared" si="377"/>
        <v>33.35</v>
      </c>
      <c r="CO38" s="28">
        <v>32.9</v>
      </c>
      <c r="CP38" s="28">
        <v>32.6</v>
      </c>
      <c r="CQ38" s="28">
        <f t="shared" si="378"/>
        <v>32.75</v>
      </c>
      <c r="CR38" s="28">
        <v>31</v>
      </c>
      <c r="CS38" s="28">
        <v>31.1</v>
      </c>
      <c r="CT38" s="28">
        <f t="shared" si="379"/>
        <v>31.05</v>
      </c>
      <c r="CU38" s="28">
        <v>32.700000000000003</v>
      </c>
      <c r="CV38" s="28">
        <v>32.6</v>
      </c>
      <c r="CW38" s="28">
        <f t="shared" si="380"/>
        <v>32.650000000000006</v>
      </c>
      <c r="CX38" s="41"/>
      <c r="CY38" s="28">
        <v>34</v>
      </c>
      <c r="CZ38" s="28">
        <v>33.700000000000003</v>
      </c>
      <c r="DA38" s="28">
        <f t="shared" si="381"/>
        <v>33.85</v>
      </c>
      <c r="DB38" s="28">
        <v>33.5</v>
      </c>
      <c r="DC38" s="28">
        <v>33.299999999999997</v>
      </c>
      <c r="DD38" s="28">
        <f t="shared" si="382"/>
        <v>33.4</v>
      </c>
      <c r="DE38" s="28">
        <v>33.200000000000003</v>
      </c>
      <c r="DF38" s="28">
        <v>32.9</v>
      </c>
      <c r="DG38" s="28">
        <f t="shared" si="383"/>
        <v>33.049999999999997</v>
      </c>
      <c r="DH38" s="28">
        <v>32.6</v>
      </c>
      <c r="DI38" s="28">
        <v>32.4</v>
      </c>
      <c r="DJ38" s="28">
        <f t="shared" si="384"/>
        <v>32.5</v>
      </c>
      <c r="DK38" s="28">
        <v>33.5</v>
      </c>
      <c r="DL38" s="28">
        <v>33.5</v>
      </c>
      <c r="DM38" s="28">
        <f t="shared" si="385"/>
        <v>33.5</v>
      </c>
      <c r="DN38" s="28">
        <v>32.299999999999997</v>
      </c>
      <c r="DO38" s="28">
        <v>32.4</v>
      </c>
      <c r="DP38" s="28">
        <f t="shared" si="386"/>
        <v>32.349999999999994</v>
      </c>
      <c r="DQ38" s="28">
        <v>32</v>
      </c>
      <c r="DR38" s="28">
        <v>31.8</v>
      </c>
      <c r="DS38" s="28">
        <f t="shared" si="387"/>
        <v>31.9</v>
      </c>
      <c r="DT38" s="28">
        <v>32</v>
      </c>
      <c r="DU38" s="28">
        <v>32.299999999999997</v>
      </c>
      <c r="DV38" s="28">
        <f t="shared" si="388"/>
        <v>32.15</v>
      </c>
      <c r="DW38" s="28">
        <v>31.1</v>
      </c>
      <c r="DX38" s="28">
        <v>31.1</v>
      </c>
      <c r="DY38" s="28">
        <f t="shared" si="389"/>
        <v>31.1</v>
      </c>
      <c r="DZ38" s="28">
        <v>30.4</v>
      </c>
      <c r="EA38" s="28">
        <v>30.7</v>
      </c>
      <c r="EB38" s="28">
        <f t="shared" si="390"/>
        <v>30.549999999999997</v>
      </c>
      <c r="EC38" s="28">
        <v>34.200000000000003</v>
      </c>
      <c r="ED38" s="28">
        <v>34.200000000000003</v>
      </c>
      <c r="EE38" s="28">
        <f t="shared" si="391"/>
        <v>34.200000000000003</v>
      </c>
      <c r="EF38" s="28">
        <v>33.5</v>
      </c>
      <c r="EG38" s="28">
        <v>33.5</v>
      </c>
      <c r="EH38" s="28">
        <f t="shared" si="392"/>
        <v>33.5</v>
      </c>
      <c r="EI38" s="28">
        <v>33</v>
      </c>
      <c r="EJ38" s="28">
        <v>32.700000000000003</v>
      </c>
      <c r="EK38" s="28">
        <f t="shared" si="393"/>
        <v>32.85</v>
      </c>
      <c r="EL38" s="28">
        <v>32.299999999999997</v>
      </c>
      <c r="EM38" s="28">
        <v>32.1</v>
      </c>
      <c r="EN38" s="28">
        <f t="shared" si="394"/>
        <v>32.200000000000003</v>
      </c>
      <c r="EO38" s="28">
        <v>31.1</v>
      </c>
      <c r="EP38" s="28">
        <v>31.1</v>
      </c>
      <c r="EQ38" s="28">
        <f t="shared" si="395"/>
        <v>31.1</v>
      </c>
      <c r="ER38" s="28">
        <v>32.299999999999997</v>
      </c>
      <c r="ES38" s="28">
        <v>32.1</v>
      </c>
      <c r="ET38" s="28">
        <f t="shared" si="396"/>
        <v>32.200000000000003</v>
      </c>
      <c r="EU38" s="41"/>
      <c r="EV38" s="28">
        <v>34.200000000000003</v>
      </c>
      <c r="EW38" s="28">
        <v>34.299999999999997</v>
      </c>
      <c r="EX38" s="28">
        <f t="shared" si="397"/>
        <v>34.25</v>
      </c>
      <c r="EY38" s="28">
        <v>34.5</v>
      </c>
      <c r="EZ38" s="28">
        <v>34.299999999999997</v>
      </c>
      <c r="FA38" s="28">
        <f t="shared" si="398"/>
        <v>34.4</v>
      </c>
      <c r="FB38" s="28">
        <v>33.200000000000003</v>
      </c>
      <c r="FC38" s="28">
        <v>32.9</v>
      </c>
      <c r="FD38" s="28">
        <f t="shared" si="399"/>
        <v>33.049999999999997</v>
      </c>
      <c r="FE38" s="28">
        <v>32.700000000000003</v>
      </c>
      <c r="FF38" s="28">
        <v>32.700000000000003</v>
      </c>
      <c r="FG38" s="28">
        <f t="shared" si="400"/>
        <v>32.700000000000003</v>
      </c>
      <c r="FH38" s="28">
        <v>34.200000000000003</v>
      </c>
      <c r="FI38" s="28">
        <v>33.299999999999997</v>
      </c>
      <c r="FJ38" s="28">
        <f t="shared" si="401"/>
        <v>33.75</v>
      </c>
      <c r="FK38" s="28">
        <v>32.700000000000003</v>
      </c>
      <c r="FL38" s="28">
        <v>32.4</v>
      </c>
      <c r="FM38" s="28">
        <f t="shared" si="402"/>
        <v>32.549999999999997</v>
      </c>
      <c r="FN38" s="28">
        <v>32.1</v>
      </c>
      <c r="FO38" s="28">
        <v>31.8</v>
      </c>
      <c r="FP38" s="28">
        <f t="shared" si="403"/>
        <v>31.950000000000003</v>
      </c>
      <c r="FQ38" s="28">
        <v>31.7</v>
      </c>
      <c r="FR38" s="28">
        <v>31.5</v>
      </c>
      <c r="FS38" s="28">
        <f t="shared" si="404"/>
        <v>31.6</v>
      </c>
      <c r="FT38" s="28">
        <v>31.8</v>
      </c>
      <c r="FU38" s="28">
        <v>31.8</v>
      </c>
      <c r="FV38" s="28">
        <f t="shared" si="405"/>
        <v>31.8</v>
      </c>
      <c r="FW38" s="28">
        <v>31.1</v>
      </c>
      <c r="FX38" s="28">
        <v>30.5</v>
      </c>
      <c r="FY38" s="28">
        <f t="shared" si="406"/>
        <v>30.8</v>
      </c>
      <c r="FZ38" s="28">
        <v>34</v>
      </c>
      <c r="GA38" s="28">
        <v>33.9</v>
      </c>
      <c r="GB38" s="28">
        <f t="shared" si="407"/>
        <v>33.950000000000003</v>
      </c>
      <c r="GC38" s="28">
        <v>34.200000000000003</v>
      </c>
      <c r="GD38" s="28">
        <v>33.9</v>
      </c>
      <c r="GE38" s="28">
        <f t="shared" si="408"/>
        <v>34.049999999999997</v>
      </c>
      <c r="GF38" s="28">
        <v>33.700000000000003</v>
      </c>
      <c r="GG38" s="28">
        <v>33.6</v>
      </c>
      <c r="GH38" s="28">
        <f t="shared" si="409"/>
        <v>33.650000000000006</v>
      </c>
      <c r="GI38" s="28">
        <v>32</v>
      </c>
      <c r="GJ38" s="28">
        <v>32</v>
      </c>
      <c r="GK38" s="28">
        <f t="shared" si="410"/>
        <v>32</v>
      </c>
      <c r="GL38" s="28">
        <v>31.7</v>
      </c>
      <c r="GM38" s="28">
        <v>31.2</v>
      </c>
      <c r="GN38" s="28">
        <f t="shared" si="411"/>
        <v>31.45</v>
      </c>
      <c r="GO38" s="28">
        <v>32.299999999999997</v>
      </c>
      <c r="GP38" s="28">
        <v>32</v>
      </c>
      <c r="GQ38" s="28">
        <f t="shared" si="412"/>
        <v>32.15</v>
      </c>
      <c r="GR38" s="41"/>
      <c r="GS38" s="41"/>
      <c r="GT38" s="45"/>
      <c r="GU38" s="28">
        <f t="shared" si="341"/>
        <v>33.095750000000002</v>
      </c>
      <c r="GV38" s="28">
        <f t="shared" si="342"/>
        <v>33.15</v>
      </c>
      <c r="GW38" s="41"/>
      <c r="GX38" s="45"/>
      <c r="GY38" s="28">
        <f t="shared" si="343"/>
        <v>32.704999999999998</v>
      </c>
      <c r="GZ38" s="28">
        <f t="shared" si="344"/>
        <v>32.74666666666667</v>
      </c>
      <c r="HA38" s="41"/>
      <c r="HB38" s="45"/>
      <c r="HC38" s="28">
        <f t="shared" si="345"/>
        <v>32.417000000000002</v>
      </c>
      <c r="HD38" s="28">
        <f t="shared" si="346"/>
        <v>32.466666666666669</v>
      </c>
      <c r="HE38" s="41"/>
      <c r="HF38" s="45"/>
      <c r="HG38" s="28">
        <f t="shared" si="347"/>
        <v>32.630000000000003</v>
      </c>
      <c r="HH38" s="28">
        <f t="shared" si="348"/>
        <v>32.646666666666668</v>
      </c>
      <c r="HI38" s="21"/>
    </row>
    <row r="39" spans="1:217" ht="15.5" x14ac:dyDescent="0.35">
      <c r="A39" s="17"/>
      <c r="B39" s="28">
        <v>14</v>
      </c>
      <c r="C39" s="17"/>
      <c r="D39" s="41"/>
      <c r="E39" s="28">
        <v>33.6</v>
      </c>
      <c r="F39" s="28">
        <v>33.6</v>
      </c>
      <c r="G39" s="28">
        <f t="shared" si="349"/>
        <v>33.6</v>
      </c>
      <c r="H39" s="28">
        <v>33.5</v>
      </c>
      <c r="I39" s="28">
        <v>33.299999999999997</v>
      </c>
      <c r="J39" s="28">
        <f t="shared" si="350"/>
        <v>33.4</v>
      </c>
      <c r="K39" s="28">
        <v>33.700000000000003</v>
      </c>
      <c r="L39" s="28">
        <v>33.9</v>
      </c>
      <c r="M39" s="28">
        <f t="shared" si="351"/>
        <v>33.799999999999997</v>
      </c>
      <c r="N39" s="28">
        <v>33.299999999999997</v>
      </c>
      <c r="O39" s="28">
        <v>33.299999999999997</v>
      </c>
      <c r="P39" s="28">
        <f t="shared" si="352"/>
        <v>33.299999999999997</v>
      </c>
      <c r="Q39" s="28">
        <v>34.5</v>
      </c>
      <c r="R39" s="28">
        <v>34.299999999999997</v>
      </c>
      <c r="S39" s="28">
        <f t="shared" ref="S39" si="413">AVERAGE(Q39:R39)</f>
        <v>34.4</v>
      </c>
      <c r="T39" s="28">
        <v>32.9</v>
      </c>
      <c r="U39" s="28">
        <v>33.200000000000003</v>
      </c>
      <c r="V39" s="28">
        <f t="shared" si="354"/>
        <v>33.049999999999997</v>
      </c>
      <c r="W39" s="28">
        <v>33.6</v>
      </c>
      <c r="X39" s="28">
        <v>33.5</v>
      </c>
      <c r="Y39" s="28">
        <f t="shared" si="355"/>
        <v>33.549999999999997</v>
      </c>
      <c r="Z39" s="28">
        <v>33</v>
      </c>
      <c r="AA39" s="28">
        <v>33.200000000000003</v>
      </c>
      <c r="AB39" s="28">
        <f t="shared" si="356"/>
        <v>33.1</v>
      </c>
      <c r="AC39" s="28">
        <v>31.4</v>
      </c>
      <c r="AD39" s="28">
        <v>31.7</v>
      </c>
      <c r="AE39" s="28">
        <f t="shared" si="357"/>
        <v>31.549999999999997</v>
      </c>
      <c r="AF39" s="28">
        <v>31.2</v>
      </c>
      <c r="AG39" s="28">
        <v>30.6</v>
      </c>
      <c r="AH39" s="28">
        <f t="shared" si="358"/>
        <v>30.9</v>
      </c>
      <c r="AI39" s="28">
        <v>33.9</v>
      </c>
      <c r="AJ39" s="28">
        <v>34.1</v>
      </c>
      <c r="AK39" s="28">
        <f t="shared" si="359"/>
        <v>34</v>
      </c>
      <c r="AL39" s="28">
        <v>33.6</v>
      </c>
      <c r="AM39" s="28">
        <v>33.6</v>
      </c>
      <c r="AN39" s="28">
        <f t="shared" si="360"/>
        <v>33.6</v>
      </c>
      <c r="AO39" s="28">
        <v>33.799999999999997</v>
      </c>
      <c r="AP39" s="28">
        <v>33.299999999999997</v>
      </c>
      <c r="AQ39" s="28">
        <f t="shared" si="361"/>
        <v>33.549999999999997</v>
      </c>
      <c r="AR39" s="28">
        <v>32.9</v>
      </c>
      <c r="AS39" s="28">
        <v>32.9</v>
      </c>
      <c r="AT39" s="28">
        <f t="shared" si="362"/>
        <v>32.9</v>
      </c>
      <c r="AU39" s="28">
        <v>31</v>
      </c>
      <c r="AV39" s="28">
        <v>31.1</v>
      </c>
      <c r="AW39" s="28">
        <f t="shared" si="363"/>
        <v>31.05</v>
      </c>
      <c r="AX39" s="28">
        <v>32.700000000000003</v>
      </c>
      <c r="AY39" s="28">
        <v>32.6</v>
      </c>
      <c r="AZ39" s="28">
        <f t="shared" si="364"/>
        <v>32.650000000000006</v>
      </c>
      <c r="BA39" s="41"/>
      <c r="BB39" s="28">
        <v>33.700000000000003</v>
      </c>
      <c r="BC39" s="28">
        <v>33.6</v>
      </c>
      <c r="BD39" s="28">
        <f t="shared" si="365"/>
        <v>33.650000000000006</v>
      </c>
      <c r="BE39" s="28">
        <v>33.9</v>
      </c>
      <c r="BF39" s="28">
        <v>33.5</v>
      </c>
      <c r="BG39" s="28">
        <f t="shared" si="366"/>
        <v>33.700000000000003</v>
      </c>
      <c r="BH39" s="28">
        <v>34.299999999999997</v>
      </c>
      <c r="BI39" s="28">
        <v>34.299999999999997</v>
      </c>
      <c r="BJ39" s="28">
        <f t="shared" si="367"/>
        <v>34.299999999999997</v>
      </c>
      <c r="BK39" s="28">
        <v>33.200000000000003</v>
      </c>
      <c r="BL39" s="28">
        <v>33.200000000000003</v>
      </c>
      <c r="BM39" s="28">
        <f t="shared" si="368"/>
        <v>33.200000000000003</v>
      </c>
      <c r="BN39" s="28">
        <v>34.700000000000003</v>
      </c>
      <c r="BO39" s="28">
        <v>34.6</v>
      </c>
      <c r="BP39" s="28">
        <f t="shared" si="369"/>
        <v>34.650000000000006</v>
      </c>
      <c r="BQ39" s="28">
        <v>32.4</v>
      </c>
      <c r="BR39" s="28">
        <v>33</v>
      </c>
      <c r="BS39" s="28">
        <f t="shared" si="370"/>
        <v>32.700000000000003</v>
      </c>
      <c r="BT39" s="28">
        <v>33</v>
      </c>
      <c r="BU39" s="28">
        <v>33</v>
      </c>
      <c r="BV39" s="28">
        <f t="shared" si="371"/>
        <v>33</v>
      </c>
      <c r="BW39" s="28">
        <v>32.4</v>
      </c>
      <c r="BX39" s="28">
        <v>32.1</v>
      </c>
      <c r="BY39" s="28">
        <f t="shared" si="372"/>
        <v>32.25</v>
      </c>
      <c r="BZ39" s="28">
        <v>31.1</v>
      </c>
      <c r="CA39" s="28">
        <v>31.2</v>
      </c>
      <c r="CB39" s="28">
        <f t="shared" si="373"/>
        <v>31.15</v>
      </c>
      <c r="CC39" s="28">
        <v>30.8</v>
      </c>
      <c r="CD39" s="28">
        <v>30.4</v>
      </c>
      <c r="CE39" s="28">
        <f t="shared" si="374"/>
        <v>30.6</v>
      </c>
      <c r="CF39" s="28">
        <v>34.200000000000003</v>
      </c>
      <c r="CG39" s="28">
        <v>34.200000000000003</v>
      </c>
      <c r="CH39" s="28">
        <f t="shared" si="375"/>
        <v>34.200000000000003</v>
      </c>
      <c r="CI39" s="28">
        <v>34.200000000000003</v>
      </c>
      <c r="CJ39" s="28">
        <v>33.9</v>
      </c>
      <c r="CK39" s="28">
        <f t="shared" si="376"/>
        <v>34.049999999999997</v>
      </c>
      <c r="CL39" s="28">
        <v>34</v>
      </c>
      <c r="CM39" s="28">
        <v>33.9</v>
      </c>
      <c r="CN39" s="28">
        <f t="shared" si="377"/>
        <v>33.950000000000003</v>
      </c>
      <c r="CO39" s="28">
        <v>32.6</v>
      </c>
      <c r="CP39" s="28">
        <v>32.6</v>
      </c>
      <c r="CQ39" s="28">
        <f>AVERAGE(CO39:CP39)</f>
        <v>32.6</v>
      </c>
      <c r="CR39" s="28">
        <v>31</v>
      </c>
      <c r="CS39" s="28">
        <v>30.8</v>
      </c>
      <c r="CT39" s="28">
        <f t="shared" si="379"/>
        <v>30.9</v>
      </c>
      <c r="CU39" s="28">
        <v>32.4</v>
      </c>
      <c r="CV39" s="28">
        <v>32.4</v>
      </c>
      <c r="CW39" s="28">
        <f t="shared" si="380"/>
        <v>32.4</v>
      </c>
      <c r="CX39" s="41"/>
      <c r="CY39" s="28">
        <v>33.6</v>
      </c>
      <c r="CZ39" s="28">
        <v>33.6</v>
      </c>
      <c r="DA39" s="28">
        <f t="shared" si="381"/>
        <v>33.6</v>
      </c>
      <c r="DB39" s="28">
        <v>33.700000000000003</v>
      </c>
      <c r="DC39" s="28">
        <v>33.6</v>
      </c>
      <c r="DD39" s="28">
        <f t="shared" si="382"/>
        <v>33.650000000000006</v>
      </c>
      <c r="DE39" s="28">
        <v>34.299999999999997</v>
      </c>
      <c r="DF39" s="28">
        <v>34</v>
      </c>
      <c r="DG39" s="28">
        <f t="shared" si="383"/>
        <v>34.15</v>
      </c>
      <c r="DH39" s="28">
        <v>33</v>
      </c>
      <c r="DI39" s="28">
        <v>33.299999999999997</v>
      </c>
      <c r="DJ39" s="28">
        <f t="shared" si="384"/>
        <v>33.15</v>
      </c>
      <c r="DK39" s="28">
        <v>34.6</v>
      </c>
      <c r="DL39" s="28">
        <v>34</v>
      </c>
      <c r="DM39" s="28">
        <f t="shared" si="385"/>
        <v>34.299999999999997</v>
      </c>
      <c r="DN39" s="28">
        <v>32.4</v>
      </c>
      <c r="DO39" s="28">
        <v>32.6</v>
      </c>
      <c r="DP39" s="28">
        <f t="shared" si="386"/>
        <v>32.5</v>
      </c>
      <c r="DQ39" s="28">
        <v>32.4</v>
      </c>
      <c r="DR39" s="28">
        <v>32.4</v>
      </c>
      <c r="DS39" s="28">
        <f t="shared" si="387"/>
        <v>32.4</v>
      </c>
      <c r="DT39" s="28">
        <v>32</v>
      </c>
      <c r="DU39" s="28">
        <v>31.8</v>
      </c>
      <c r="DV39" s="28">
        <f t="shared" si="388"/>
        <v>31.9</v>
      </c>
      <c r="DW39" s="28">
        <v>31</v>
      </c>
      <c r="DX39" s="28">
        <v>31.1</v>
      </c>
      <c r="DY39" s="28">
        <f t="shared" si="389"/>
        <v>31.05</v>
      </c>
      <c r="DZ39" s="28">
        <v>30.1</v>
      </c>
      <c r="EA39" s="28">
        <v>30.4</v>
      </c>
      <c r="EB39" s="28">
        <f t="shared" si="390"/>
        <v>30.25</v>
      </c>
      <c r="EC39" s="28">
        <v>34.299999999999997</v>
      </c>
      <c r="ED39" s="28">
        <v>34.200000000000003</v>
      </c>
      <c r="EE39" s="28">
        <f t="shared" si="391"/>
        <v>34.25</v>
      </c>
      <c r="EF39" s="28">
        <v>33.700000000000003</v>
      </c>
      <c r="EG39" s="28">
        <v>33.6</v>
      </c>
      <c r="EH39" s="28">
        <f t="shared" si="392"/>
        <v>33.650000000000006</v>
      </c>
      <c r="EI39" s="28">
        <v>33.5</v>
      </c>
      <c r="EJ39" s="28">
        <v>33.5</v>
      </c>
      <c r="EK39" s="28">
        <f t="shared" si="393"/>
        <v>33.5</v>
      </c>
      <c r="EL39" s="28">
        <v>32.4</v>
      </c>
      <c r="EM39" s="28">
        <v>32.4</v>
      </c>
      <c r="EN39" s="28">
        <f t="shared" si="394"/>
        <v>32.4</v>
      </c>
      <c r="EO39" s="28">
        <v>30.8</v>
      </c>
      <c r="EP39" s="28">
        <v>31</v>
      </c>
      <c r="EQ39" s="28">
        <f t="shared" si="395"/>
        <v>30.9</v>
      </c>
      <c r="ER39" s="28">
        <v>32.4</v>
      </c>
      <c r="ES39" s="28">
        <v>32.4</v>
      </c>
      <c r="ET39" s="28">
        <f t="shared" si="396"/>
        <v>32.4</v>
      </c>
      <c r="EU39" s="41"/>
      <c r="EV39" s="28">
        <v>33.700000000000003</v>
      </c>
      <c r="EW39" s="28">
        <v>33.700000000000003</v>
      </c>
      <c r="EX39" s="28">
        <f t="shared" si="397"/>
        <v>33.700000000000003</v>
      </c>
      <c r="EY39" s="28">
        <v>33.700000000000003</v>
      </c>
      <c r="EZ39" s="28">
        <v>33.700000000000003</v>
      </c>
      <c r="FA39" s="28">
        <f t="shared" si="398"/>
        <v>33.700000000000003</v>
      </c>
      <c r="FB39" s="28">
        <v>34.299999999999997</v>
      </c>
      <c r="FC39" s="28">
        <v>34.200000000000003</v>
      </c>
      <c r="FD39" s="28">
        <f t="shared" si="399"/>
        <v>34.25</v>
      </c>
      <c r="FE39" s="28">
        <v>33.200000000000003</v>
      </c>
      <c r="FF39" s="28">
        <v>33.299999999999997</v>
      </c>
      <c r="FG39" s="28">
        <f t="shared" si="400"/>
        <v>33.25</v>
      </c>
      <c r="FH39" s="28">
        <v>32.299999999999997</v>
      </c>
      <c r="FI39" s="28">
        <v>33.700000000000003</v>
      </c>
      <c r="FJ39" s="28">
        <f t="shared" si="401"/>
        <v>33</v>
      </c>
      <c r="FK39" s="28">
        <v>32.1</v>
      </c>
      <c r="FL39" s="28">
        <v>32.6</v>
      </c>
      <c r="FM39" s="28">
        <f t="shared" si="402"/>
        <v>32.35</v>
      </c>
      <c r="FN39" s="28">
        <v>32</v>
      </c>
      <c r="FO39" s="28">
        <v>31.4</v>
      </c>
      <c r="FP39" s="28">
        <f t="shared" si="403"/>
        <v>31.7</v>
      </c>
      <c r="FQ39" s="28">
        <v>31.5</v>
      </c>
      <c r="FR39" s="28">
        <v>31.8</v>
      </c>
      <c r="FS39" s="28">
        <f t="shared" si="404"/>
        <v>31.65</v>
      </c>
      <c r="FT39" s="28">
        <v>30.8</v>
      </c>
      <c r="FU39" s="28">
        <v>30.8</v>
      </c>
      <c r="FV39" s="28">
        <f t="shared" si="405"/>
        <v>30.8</v>
      </c>
      <c r="FW39" s="28">
        <v>29.8</v>
      </c>
      <c r="FX39" s="28">
        <v>30</v>
      </c>
      <c r="FY39" s="28">
        <f t="shared" si="406"/>
        <v>29.9</v>
      </c>
      <c r="FZ39" s="28">
        <v>34.299999999999997</v>
      </c>
      <c r="GA39" s="28">
        <v>34</v>
      </c>
      <c r="GB39" s="28">
        <f t="shared" si="407"/>
        <v>34.15</v>
      </c>
      <c r="GC39" s="28">
        <v>33.6</v>
      </c>
      <c r="GD39" s="28">
        <v>33.6</v>
      </c>
      <c r="GE39" s="28">
        <f t="shared" si="408"/>
        <v>33.6</v>
      </c>
      <c r="GF39" s="28">
        <v>33.299999999999997</v>
      </c>
      <c r="GG39" s="28">
        <v>33.200000000000003</v>
      </c>
      <c r="GH39" s="28">
        <f t="shared" si="409"/>
        <v>33.25</v>
      </c>
      <c r="GI39" s="28">
        <v>32.299999999999997</v>
      </c>
      <c r="GJ39" s="28">
        <v>32.4</v>
      </c>
      <c r="GK39" s="28">
        <f t="shared" si="410"/>
        <v>32.349999999999994</v>
      </c>
      <c r="GL39" s="28">
        <v>30.8</v>
      </c>
      <c r="GM39" s="28">
        <v>30.8</v>
      </c>
      <c r="GN39" s="28">
        <f t="shared" si="411"/>
        <v>30.8</v>
      </c>
      <c r="GO39" s="28">
        <v>32</v>
      </c>
      <c r="GP39" s="28">
        <v>32.1</v>
      </c>
      <c r="GQ39" s="28">
        <f t="shared" si="412"/>
        <v>32.049999999999997</v>
      </c>
      <c r="GR39" s="41"/>
      <c r="GS39" s="41"/>
      <c r="GT39" s="45"/>
      <c r="GU39" s="28">
        <f t="shared" si="341"/>
        <v>33.001625000000004</v>
      </c>
      <c r="GV39" s="28">
        <f t="shared" si="342"/>
        <v>33</v>
      </c>
      <c r="GW39" s="41"/>
      <c r="GX39" s="45"/>
      <c r="GY39" s="28">
        <f t="shared" si="343"/>
        <v>32.902625</v>
      </c>
      <c r="GZ39" s="28">
        <f t="shared" si="344"/>
        <v>32.906666666666666</v>
      </c>
      <c r="HA39" s="41"/>
      <c r="HB39" s="45"/>
      <c r="HC39" s="28">
        <f t="shared" si="345"/>
        <v>32.639749999999999</v>
      </c>
      <c r="HD39" s="28">
        <f t="shared" si="346"/>
        <v>32.693333333333335</v>
      </c>
      <c r="HE39" s="41"/>
      <c r="HF39" s="45"/>
      <c r="HG39" s="28">
        <f t="shared" si="347"/>
        <v>32.383749999999999</v>
      </c>
      <c r="HH39" s="28">
        <f t="shared" si="348"/>
        <v>32.453333333333333</v>
      </c>
      <c r="HI39" s="21"/>
    </row>
    <row r="40" spans="1:217" ht="15.5" x14ac:dyDescent="0.35">
      <c r="A40" s="17"/>
      <c r="B40" s="17"/>
      <c r="C40" s="17"/>
      <c r="D40" s="41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41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41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41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41"/>
      <c r="GS40" s="41"/>
      <c r="GT40" s="45"/>
      <c r="GU40" s="26"/>
      <c r="GV40" s="26"/>
      <c r="GW40" s="41"/>
      <c r="GX40" s="45"/>
      <c r="GY40" s="26"/>
      <c r="GZ40" s="26"/>
      <c r="HA40" s="41"/>
      <c r="HB40" s="45"/>
      <c r="HC40" s="26"/>
      <c r="HD40" s="26"/>
      <c r="HE40" s="41"/>
      <c r="HF40" s="45"/>
      <c r="HG40" s="26"/>
      <c r="HH40" s="26"/>
      <c r="HI40" s="21"/>
    </row>
    <row r="41" spans="1:217" ht="15.5" x14ac:dyDescent="0.35">
      <c r="A41" s="17"/>
      <c r="B41" s="22"/>
      <c r="C41" s="18" t="e">
        <f>AVERAGE(C28:C32)</f>
        <v>#DIV/0!</v>
      </c>
      <c r="D41" s="41"/>
      <c r="E41" s="42">
        <f>AVERAGE(E28:E39)</f>
        <v>34.291666666666671</v>
      </c>
      <c r="F41" s="42">
        <f t="shared" ref="F41:BA41" si="414">AVERAGE(F28:F39)</f>
        <v>34.208333333333336</v>
      </c>
      <c r="G41" s="42">
        <f t="shared" si="414"/>
        <v>34.250000000000007</v>
      </c>
      <c r="H41" s="42">
        <f t="shared" si="414"/>
        <v>33.69166666666667</v>
      </c>
      <c r="I41" s="42">
        <f t="shared" si="414"/>
        <v>33.725000000000001</v>
      </c>
      <c r="J41" s="42">
        <f t="shared" si="414"/>
        <v>33.708333333333329</v>
      </c>
      <c r="K41" s="42">
        <f t="shared" si="414"/>
        <v>33.65</v>
      </c>
      <c r="L41" s="42">
        <f t="shared" si="414"/>
        <v>33.683333333333337</v>
      </c>
      <c r="M41" s="42">
        <f t="shared" si="414"/>
        <v>33.666666666666664</v>
      </c>
      <c r="N41" s="42">
        <f t="shared" si="414"/>
        <v>33.166666666666671</v>
      </c>
      <c r="O41" s="42">
        <f t="shared" si="414"/>
        <v>33.15</v>
      </c>
      <c r="P41" s="42">
        <f t="shared" si="414"/>
        <v>33.158333333333339</v>
      </c>
      <c r="Q41" s="42">
        <f t="shared" si="414"/>
        <v>33.81666666666667</v>
      </c>
      <c r="R41" s="42">
        <f t="shared" si="414"/>
        <v>33.9</v>
      </c>
      <c r="S41" s="42">
        <f t="shared" si="414"/>
        <v>33.858333333333327</v>
      </c>
      <c r="T41" s="42">
        <f t="shared" si="414"/>
        <v>32.858333333333334</v>
      </c>
      <c r="U41" s="42">
        <f t="shared" si="414"/>
        <v>32.825000000000003</v>
      </c>
      <c r="V41" s="42">
        <f t="shared" si="414"/>
        <v>32.841666666666676</v>
      </c>
      <c r="W41" s="42">
        <f t="shared" si="414"/>
        <v>32.816666666666663</v>
      </c>
      <c r="X41" s="42">
        <f t="shared" si="414"/>
        <v>32.9</v>
      </c>
      <c r="Y41" s="42">
        <f t="shared" si="414"/>
        <v>32.858333333333334</v>
      </c>
      <c r="Z41" s="42">
        <f t="shared" si="414"/>
        <v>32.658333333333331</v>
      </c>
      <c r="AA41" s="42">
        <f t="shared" si="414"/>
        <v>32.583333333333329</v>
      </c>
      <c r="AB41" s="42">
        <f t="shared" si="414"/>
        <v>32.62083333333333</v>
      </c>
      <c r="AC41" s="42">
        <f t="shared" si="414"/>
        <v>32.141666666666666</v>
      </c>
      <c r="AD41" s="42">
        <f t="shared" si="414"/>
        <v>32.091666666666669</v>
      </c>
      <c r="AE41" s="42">
        <f t="shared" si="414"/>
        <v>32.116666666666667</v>
      </c>
      <c r="AF41" s="42">
        <f t="shared" si="414"/>
        <v>31.099999999999998</v>
      </c>
      <c r="AG41" s="42">
        <f t="shared" si="414"/>
        <v>30.979166666666671</v>
      </c>
      <c r="AH41" s="42">
        <f t="shared" si="414"/>
        <v>31.039583333333329</v>
      </c>
      <c r="AI41" s="42">
        <f t="shared" si="414"/>
        <v>33.849999999999994</v>
      </c>
      <c r="AJ41" s="42">
        <f t="shared" si="414"/>
        <v>33.85</v>
      </c>
      <c r="AK41" s="42">
        <f t="shared" si="414"/>
        <v>33.85</v>
      </c>
      <c r="AL41" s="42">
        <f t="shared" si="414"/>
        <v>34.108333333333334</v>
      </c>
      <c r="AM41" s="42">
        <f t="shared" si="414"/>
        <v>34.1</v>
      </c>
      <c r="AN41" s="42">
        <f t="shared" si="414"/>
        <v>34.104166666666664</v>
      </c>
      <c r="AO41" s="42">
        <f t="shared" si="414"/>
        <v>34.016666666666673</v>
      </c>
      <c r="AP41" s="42">
        <f t="shared" si="414"/>
        <v>33.991666666666674</v>
      </c>
      <c r="AQ41" s="42">
        <f t="shared" si="414"/>
        <v>34.004166666666677</v>
      </c>
      <c r="AR41" s="42">
        <f t="shared" si="414"/>
        <v>33.191666666666663</v>
      </c>
      <c r="AS41" s="42">
        <f t="shared" si="414"/>
        <v>33.216666666666661</v>
      </c>
      <c r="AT41" s="42">
        <f t="shared" si="414"/>
        <v>33.204166666666666</v>
      </c>
      <c r="AU41" s="42">
        <f t="shared" si="414"/>
        <v>31.916666666666661</v>
      </c>
      <c r="AV41" s="42">
        <f t="shared" si="414"/>
        <v>31.974999999999998</v>
      </c>
      <c r="AW41" s="42">
        <f t="shared" si="414"/>
        <v>31.945833333333336</v>
      </c>
      <c r="AX41" s="42">
        <f t="shared" si="414"/>
        <v>32.68333333333333</v>
      </c>
      <c r="AY41" s="42">
        <f t="shared" si="414"/>
        <v>32.683333333333337</v>
      </c>
      <c r="AZ41" s="42">
        <f t="shared" si="414"/>
        <v>32.68333333333333</v>
      </c>
      <c r="BA41" s="45" t="e">
        <f t="shared" si="414"/>
        <v>#DIV/0!</v>
      </c>
      <c r="BB41" s="42">
        <f>AVERAGE(BB28:BB39)</f>
        <v>34.216666666666661</v>
      </c>
      <c r="BC41" s="42">
        <f t="shared" ref="BC41:CX41" si="415">AVERAGE(BC28:BC39)</f>
        <v>34.058333333333337</v>
      </c>
      <c r="BD41" s="42">
        <f t="shared" si="415"/>
        <v>34.137499999999996</v>
      </c>
      <c r="BE41" s="42">
        <f t="shared" si="415"/>
        <v>33.758333333333333</v>
      </c>
      <c r="BF41" s="42">
        <f t="shared" si="415"/>
        <v>33.725000000000001</v>
      </c>
      <c r="BG41" s="42">
        <f t="shared" si="415"/>
        <v>33.741666666666667</v>
      </c>
      <c r="BH41" s="42">
        <f t="shared" si="415"/>
        <v>33.724999999999994</v>
      </c>
      <c r="BI41" s="42">
        <f t="shared" si="415"/>
        <v>33.633333333333333</v>
      </c>
      <c r="BJ41" s="42">
        <f t="shared" si="415"/>
        <v>33.679166666666667</v>
      </c>
      <c r="BK41" s="42">
        <f t="shared" si="415"/>
        <v>33.141666666666666</v>
      </c>
      <c r="BL41" s="42">
        <f t="shared" si="415"/>
        <v>33.133333333333333</v>
      </c>
      <c r="BM41" s="42">
        <f t="shared" si="415"/>
        <v>33.137499999999996</v>
      </c>
      <c r="BN41" s="42">
        <f t="shared" si="415"/>
        <v>33.750000000000007</v>
      </c>
      <c r="BO41" s="42">
        <f t="shared" si="415"/>
        <v>33.791666666666671</v>
      </c>
      <c r="BP41" s="42">
        <f t="shared" si="415"/>
        <v>33.770833333333336</v>
      </c>
      <c r="BQ41" s="42">
        <f t="shared" si="415"/>
        <v>32.65</v>
      </c>
      <c r="BR41" s="42">
        <f t="shared" si="415"/>
        <v>32.641666666666673</v>
      </c>
      <c r="BS41" s="42">
        <f t="shared" si="415"/>
        <v>32.645833333333336</v>
      </c>
      <c r="BT41" s="42">
        <f t="shared" si="415"/>
        <v>32.666666666666664</v>
      </c>
      <c r="BU41" s="42">
        <f t="shared" si="415"/>
        <v>32.574999999999996</v>
      </c>
      <c r="BV41" s="42">
        <f t="shared" si="415"/>
        <v>32.62083333333333</v>
      </c>
      <c r="BW41" s="42">
        <f t="shared" si="415"/>
        <v>32.658333333333324</v>
      </c>
      <c r="BX41" s="42">
        <f t="shared" si="415"/>
        <v>32.483333333333334</v>
      </c>
      <c r="BY41" s="42">
        <f t="shared" si="415"/>
        <v>32.570833333333326</v>
      </c>
      <c r="BZ41" s="42">
        <f t="shared" si="415"/>
        <v>31.658333333333331</v>
      </c>
      <c r="CA41" s="42">
        <f t="shared" si="415"/>
        <v>31.683333333333334</v>
      </c>
      <c r="CB41" s="42">
        <f t="shared" si="415"/>
        <v>31.670833333333334</v>
      </c>
      <c r="CC41" s="42">
        <f t="shared" si="415"/>
        <v>30.691666666666666</v>
      </c>
      <c r="CD41" s="42">
        <f t="shared" si="415"/>
        <v>30.49166666666666</v>
      </c>
      <c r="CE41" s="42">
        <f t="shared" si="415"/>
        <v>30.591666666666669</v>
      </c>
      <c r="CF41" s="42">
        <f t="shared" si="415"/>
        <v>33.65</v>
      </c>
      <c r="CG41" s="42">
        <f t="shared" si="415"/>
        <v>33.716666666666661</v>
      </c>
      <c r="CH41" s="42">
        <f t="shared" si="415"/>
        <v>33.683333333333337</v>
      </c>
      <c r="CI41" s="42">
        <f t="shared" si="415"/>
        <v>34.05833333333333</v>
      </c>
      <c r="CJ41" s="42">
        <f t="shared" si="415"/>
        <v>34.033333333333331</v>
      </c>
      <c r="CK41" s="42">
        <f t="shared" si="415"/>
        <v>34.045833333333334</v>
      </c>
      <c r="CL41" s="42">
        <f t="shared" si="415"/>
        <v>33.93333333333333</v>
      </c>
      <c r="CM41" s="42">
        <f t="shared" si="415"/>
        <v>33.924999999999997</v>
      </c>
      <c r="CN41" s="42">
        <f t="shared" si="415"/>
        <v>33.929166666666667</v>
      </c>
      <c r="CO41" s="42">
        <f t="shared" si="415"/>
        <v>32.925000000000004</v>
      </c>
      <c r="CP41" s="42">
        <f t="shared" si="415"/>
        <v>32.908333333333339</v>
      </c>
      <c r="CQ41" s="42">
        <f t="shared" si="415"/>
        <v>32.916666666666671</v>
      </c>
      <c r="CR41" s="42">
        <f t="shared" si="415"/>
        <v>31.466666666666669</v>
      </c>
      <c r="CS41" s="42">
        <f t="shared" si="415"/>
        <v>31.491666666666671</v>
      </c>
      <c r="CT41" s="42">
        <f t="shared" si="415"/>
        <v>31.479166666666668</v>
      </c>
      <c r="CU41" s="42">
        <f t="shared" si="415"/>
        <v>32.524999999999999</v>
      </c>
      <c r="CV41" s="42">
        <f t="shared" si="415"/>
        <v>32.450000000000003</v>
      </c>
      <c r="CW41" s="42">
        <f t="shared" si="415"/>
        <v>32.487500000000004</v>
      </c>
      <c r="CX41" s="45" t="e">
        <f t="shared" si="415"/>
        <v>#DIV/0!</v>
      </c>
      <c r="CY41" s="42">
        <f>AVERAGE(CY28:CY39)</f>
        <v>34.208333333333336</v>
      </c>
      <c r="CZ41" s="42">
        <f t="shared" ref="CZ41:EU41" si="416">AVERAGE(CZ28:CZ39)</f>
        <v>34.05833333333333</v>
      </c>
      <c r="DA41" s="42">
        <f t="shared" si="416"/>
        <v>34.133333333333333</v>
      </c>
      <c r="DB41" s="42">
        <f t="shared" si="416"/>
        <v>33.55833333333333</v>
      </c>
      <c r="DC41" s="42">
        <f t="shared" si="416"/>
        <v>33.56666666666667</v>
      </c>
      <c r="DD41" s="42">
        <f t="shared" si="416"/>
        <v>33.5625</v>
      </c>
      <c r="DE41" s="42">
        <f t="shared" si="416"/>
        <v>33.675000000000004</v>
      </c>
      <c r="DF41" s="42">
        <f t="shared" si="416"/>
        <v>33.466666666666661</v>
      </c>
      <c r="DG41" s="42">
        <f t="shared" si="416"/>
        <v>33.570833333333333</v>
      </c>
      <c r="DH41" s="42">
        <f t="shared" si="416"/>
        <v>32.950000000000003</v>
      </c>
      <c r="DI41" s="42">
        <f t="shared" si="416"/>
        <v>32.933333333333337</v>
      </c>
      <c r="DJ41" s="42">
        <f t="shared" si="416"/>
        <v>32.941666666666663</v>
      </c>
      <c r="DK41" s="42">
        <f t="shared" si="416"/>
        <v>33.799999999999997</v>
      </c>
      <c r="DL41" s="42">
        <f t="shared" si="416"/>
        <v>33.716666666666676</v>
      </c>
      <c r="DM41" s="42">
        <f t="shared" si="416"/>
        <v>33.758333333333333</v>
      </c>
      <c r="DN41" s="42">
        <f t="shared" si="416"/>
        <v>32.533333333333331</v>
      </c>
      <c r="DO41" s="42">
        <f t="shared" si="416"/>
        <v>32.616666666666667</v>
      </c>
      <c r="DP41" s="42">
        <f t="shared" si="416"/>
        <v>32.574999999999996</v>
      </c>
      <c r="DQ41" s="42">
        <f t="shared" si="416"/>
        <v>32.30833333333333</v>
      </c>
      <c r="DR41" s="42">
        <f t="shared" si="416"/>
        <v>32.274999999999999</v>
      </c>
      <c r="DS41" s="42">
        <f t="shared" si="416"/>
        <v>32.291666666666664</v>
      </c>
      <c r="DT41" s="42">
        <f t="shared" si="416"/>
        <v>32.308333333333337</v>
      </c>
      <c r="DU41" s="42">
        <f t="shared" si="416"/>
        <v>32.30833333333333</v>
      </c>
      <c r="DV41" s="42">
        <f t="shared" si="416"/>
        <v>32.30833333333333</v>
      </c>
      <c r="DW41" s="42">
        <f t="shared" si="416"/>
        <v>31.458333333333332</v>
      </c>
      <c r="DX41" s="42">
        <f t="shared" si="416"/>
        <v>31.558333333333337</v>
      </c>
      <c r="DY41" s="42">
        <f t="shared" si="416"/>
        <v>31.508333333333336</v>
      </c>
      <c r="DZ41" s="42">
        <f t="shared" si="416"/>
        <v>30.108333333333331</v>
      </c>
      <c r="EA41" s="42">
        <f t="shared" si="416"/>
        <v>30.091666666666665</v>
      </c>
      <c r="EB41" s="42">
        <f t="shared" si="416"/>
        <v>30.099999999999998</v>
      </c>
      <c r="EC41" s="42">
        <f t="shared" si="416"/>
        <v>33.725000000000001</v>
      </c>
      <c r="ED41" s="42">
        <f t="shared" si="416"/>
        <v>33.799999999999997</v>
      </c>
      <c r="EE41" s="42">
        <f t="shared" si="416"/>
        <v>33.762499999999996</v>
      </c>
      <c r="EF41" s="42">
        <f t="shared" si="416"/>
        <v>33.93333333333333</v>
      </c>
      <c r="EG41" s="42">
        <f t="shared" si="416"/>
        <v>33.891666666666666</v>
      </c>
      <c r="EH41" s="42">
        <f t="shared" si="416"/>
        <v>33.912499999999994</v>
      </c>
      <c r="EI41" s="42">
        <f t="shared" si="416"/>
        <v>33.758333333333333</v>
      </c>
      <c r="EJ41" s="42">
        <f t="shared" si="416"/>
        <v>33.758333333333333</v>
      </c>
      <c r="EK41" s="42">
        <f t="shared" si="416"/>
        <v>33.758333333333333</v>
      </c>
      <c r="EL41" s="42">
        <f t="shared" si="416"/>
        <v>32.93333333333333</v>
      </c>
      <c r="EM41" s="42">
        <f t="shared" si="416"/>
        <v>32.849999999999994</v>
      </c>
      <c r="EN41" s="42">
        <f t="shared" si="416"/>
        <v>32.891666666666659</v>
      </c>
      <c r="EO41" s="42">
        <f t="shared" si="416"/>
        <v>31.625</v>
      </c>
      <c r="EP41" s="42">
        <f t="shared" si="416"/>
        <v>31.641666666666669</v>
      </c>
      <c r="EQ41" s="42">
        <f t="shared" si="416"/>
        <v>31.633333333333336</v>
      </c>
      <c r="ER41" s="42">
        <f t="shared" si="416"/>
        <v>32.291666666666664</v>
      </c>
      <c r="ES41" s="42">
        <f t="shared" si="416"/>
        <v>32.35</v>
      </c>
      <c r="ET41" s="42">
        <f t="shared" si="416"/>
        <v>32.320833333333326</v>
      </c>
      <c r="EU41" s="45" t="e">
        <f t="shared" si="416"/>
        <v>#DIV/0!</v>
      </c>
      <c r="EV41" s="42">
        <f>AVERAGE(EV28:EV39)</f>
        <v>34.216666666666661</v>
      </c>
      <c r="EW41" s="42">
        <f t="shared" ref="EW41:GQ41" si="417">AVERAGE(EW28:EW39)</f>
        <v>34.158333333333331</v>
      </c>
      <c r="EX41" s="42">
        <f t="shared" si="417"/>
        <v>34.1875</v>
      </c>
      <c r="EY41" s="42">
        <f t="shared" si="417"/>
        <v>33.6</v>
      </c>
      <c r="EZ41" s="42">
        <f t="shared" si="417"/>
        <v>33.583333333333336</v>
      </c>
      <c r="FA41" s="42">
        <f t="shared" si="417"/>
        <v>33.591666666666661</v>
      </c>
      <c r="FB41" s="42">
        <f t="shared" si="417"/>
        <v>33.741666666666667</v>
      </c>
      <c r="FC41" s="42">
        <f t="shared" si="417"/>
        <v>33.6</v>
      </c>
      <c r="FD41" s="42">
        <f t="shared" si="417"/>
        <v>33.670833333333341</v>
      </c>
      <c r="FE41" s="42">
        <f t="shared" si="417"/>
        <v>33.15</v>
      </c>
      <c r="FF41" s="42">
        <f t="shared" si="417"/>
        <v>33.166666666666664</v>
      </c>
      <c r="FG41" s="42">
        <f t="shared" si="417"/>
        <v>33.158333333333324</v>
      </c>
      <c r="FH41" s="42">
        <f t="shared" si="417"/>
        <v>33.841666666666669</v>
      </c>
      <c r="FI41" s="42">
        <f t="shared" si="417"/>
        <v>33.824999999999996</v>
      </c>
      <c r="FJ41" s="42">
        <f t="shared" si="417"/>
        <v>33.833333333333336</v>
      </c>
      <c r="FK41" s="42">
        <f t="shared" si="417"/>
        <v>32.366666666666667</v>
      </c>
      <c r="FL41" s="42">
        <f t="shared" si="417"/>
        <v>32.375</v>
      </c>
      <c r="FM41" s="42">
        <f t="shared" si="417"/>
        <v>32.37083333333333</v>
      </c>
      <c r="FN41" s="42">
        <f t="shared" si="417"/>
        <v>31.983333333333334</v>
      </c>
      <c r="FO41" s="42">
        <f t="shared" si="417"/>
        <v>31.774999999999995</v>
      </c>
      <c r="FP41" s="42">
        <f t="shared" si="417"/>
        <v>31.879166666666663</v>
      </c>
      <c r="FQ41" s="42">
        <f t="shared" si="417"/>
        <v>32.375</v>
      </c>
      <c r="FR41" s="42">
        <f t="shared" si="417"/>
        <v>32.466666666666669</v>
      </c>
      <c r="FS41" s="42">
        <f t="shared" si="417"/>
        <v>32.420833333333334</v>
      </c>
      <c r="FT41" s="42">
        <f t="shared" si="417"/>
        <v>31.700000000000003</v>
      </c>
      <c r="FU41" s="42">
        <f t="shared" si="417"/>
        <v>31.758333333333336</v>
      </c>
      <c r="FV41" s="42">
        <f t="shared" si="417"/>
        <v>31.729166666666671</v>
      </c>
      <c r="FW41" s="42">
        <f t="shared" si="417"/>
        <v>29.933333333333337</v>
      </c>
      <c r="FX41" s="42">
        <f t="shared" si="417"/>
        <v>29.916666666666668</v>
      </c>
      <c r="FY41" s="42">
        <f t="shared" si="417"/>
        <v>29.924999999999997</v>
      </c>
      <c r="FZ41" s="42">
        <f t="shared" si="417"/>
        <v>33.783333333333339</v>
      </c>
      <c r="GA41" s="42">
        <f t="shared" si="417"/>
        <v>33.749999999999993</v>
      </c>
      <c r="GB41" s="42">
        <f t="shared" si="417"/>
        <v>33.766666666666659</v>
      </c>
      <c r="GC41" s="42">
        <f t="shared" si="417"/>
        <v>33.85</v>
      </c>
      <c r="GD41" s="42">
        <f t="shared" si="417"/>
        <v>33.93333333333333</v>
      </c>
      <c r="GE41" s="42">
        <f t="shared" si="417"/>
        <v>33.891666666666673</v>
      </c>
      <c r="GF41" s="42">
        <f t="shared" si="417"/>
        <v>33.791666666666664</v>
      </c>
      <c r="GG41" s="42">
        <f t="shared" si="417"/>
        <v>33.808333333333337</v>
      </c>
      <c r="GH41" s="42">
        <f t="shared" si="417"/>
        <v>33.800000000000004</v>
      </c>
      <c r="GI41" s="42">
        <f t="shared" si="417"/>
        <v>32.833333333333336</v>
      </c>
      <c r="GJ41" s="42">
        <f t="shared" si="417"/>
        <v>32.958333333333336</v>
      </c>
      <c r="GK41" s="42">
        <f t="shared" si="417"/>
        <v>32.895833333333336</v>
      </c>
      <c r="GL41" s="42">
        <f t="shared" si="417"/>
        <v>31.524999999999995</v>
      </c>
      <c r="GM41" s="42">
        <f t="shared" si="417"/>
        <v>31.533333333333331</v>
      </c>
      <c r="GN41" s="42">
        <f t="shared" si="417"/>
        <v>31.529166666666665</v>
      </c>
      <c r="GO41" s="42">
        <f t="shared" si="417"/>
        <v>32.35</v>
      </c>
      <c r="GP41" s="42">
        <f t="shared" si="417"/>
        <v>32.375</v>
      </c>
      <c r="GQ41" s="42">
        <f t="shared" si="417"/>
        <v>32.362499999999997</v>
      </c>
      <c r="GR41" s="41"/>
      <c r="GS41" s="41"/>
      <c r="GT41" s="45"/>
      <c r="GU41" s="42">
        <f>AVERAGE(GU28:GU39)</f>
        <v>33.096375000000002</v>
      </c>
      <c r="GV41" s="42">
        <f>AVERAGE(GV28:GV39)</f>
        <v>33.080138888888889</v>
      </c>
      <c r="GW41" s="45" t="e">
        <f t="shared" ref="GW41:HH41" si="418">AVERAGE(GW28:GW39)</f>
        <v>#DIV/0!</v>
      </c>
      <c r="GX41" s="45" t="e">
        <f t="shared" si="418"/>
        <v>#DIV/0!</v>
      </c>
      <c r="GY41" s="42">
        <f t="shared" si="418"/>
        <v>32.905958333333331</v>
      </c>
      <c r="GZ41" s="42">
        <f t="shared" si="418"/>
        <v>32.891111111111108</v>
      </c>
      <c r="HA41" s="45" t="e">
        <f t="shared" si="418"/>
        <v>#DIV/0!</v>
      </c>
      <c r="HB41" s="45" t="e">
        <f t="shared" si="418"/>
        <v>#DIV/0!</v>
      </c>
      <c r="HC41" s="42">
        <f t="shared" si="418"/>
        <v>32.782125000000001</v>
      </c>
      <c r="HD41" s="42">
        <f t="shared" si="418"/>
        <v>32.764444444444443</v>
      </c>
      <c r="HE41" s="45" t="e">
        <f t="shared" si="418"/>
        <v>#DIV/0!</v>
      </c>
      <c r="HF41" s="45" t="e">
        <f t="shared" si="418"/>
        <v>#DIV/0!</v>
      </c>
      <c r="HG41" s="42">
        <f t="shared" si="418"/>
        <v>32.760260416666668</v>
      </c>
      <c r="HH41" s="42">
        <f t="shared" si="418"/>
        <v>32.761388888888881</v>
      </c>
      <c r="HI41" s="21"/>
    </row>
    <row r="42" spans="1:217" ht="15.5" x14ac:dyDescent="0.35">
      <c r="A42" s="18"/>
      <c r="B42" s="23"/>
      <c r="C42" s="18" t="e">
        <f>STDEV(C28:C32)</f>
        <v>#DIV/0!</v>
      </c>
      <c r="D42" s="41"/>
      <c r="E42" s="42">
        <f>STDEV(E28:E39)</f>
        <v>0.45817490374773107</v>
      </c>
      <c r="F42" s="42">
        <f t="shared" ref="F42:BA42" si="419">STDEV(F28:F39)</f>
        <v>0.38720051965905566</v>
      </c>
      <c r="G42" s="42">
        <f t="shared" si="419"/>
        <v>0.41175897627793767</v>
      </c>
      <c r="H42" s="42">
        <f t="shared" si="419"/>
        <v>0.65983239377798686</v>
      </c>
      <c r="I42" s="42">
        <f t="shared" si="419"/>
        <v>0.62395366960871568</v>
      </c>
      <c r="J42" s="42">
        <f t="shared" si="419"/>
        <v>0.63705049512054712</v>
      </c>
      <c r="K42" s="42">
        <f t="shared" si="419"/>
        <v>0.68821244077418764</v>
      </c>
      <c r="L42" s="42">
        <f t="shared" si="419"/>
        <v>0.69391292790605408</v>
      </c>
      <c r="M42" s="42">
        <f t="shared" si="419"/>
        <v>0.67733882126147182</v>
      </c>
      <c r="N42" s="42">
        <f t="shared" si="419"/>
        <v>0.65412444372518863</v>
      </c>
      <c r="O42" s="42">
        <f t="shared" si="419"/>
        <v>0.60226843909279559</v>
      </c>
      <c r="P42" s="42">
        <f t="shared" si="419"/>
        <v>0.61119604552107909</v>
      </c>
      <c r="Q42" s="42">
        <f t="shared" si="419"/>
        <v>0.68733124650654576</v>
      </c>
      <c r="R42" s="42">
        <f t="shared" si="419"/>
        <v>0.62377151994212576</v>
      </c>
      <c r="S42" s="42">
        <f t="shared" si="419"/>
        <v>0.62987492745974971</v>
      </c>
      <c r="T42" s="42">
        <f t="shared" si="419"/>
        <v>0.41660605619770585</v>
      </c>
      <c r="U42" s="42">
        <f t="shared" si="419"/>
        <v>0.43926591656369723</v>
      </c>
      <c r="V42" s="42">
        <f t="shared" si="419"/>
        <v>0.35151188608723555</v>
      </c>
      <c r="W42" s="42">
        <f t="shared" si="419"/>
        <v>0.65203643698148894</v>
      </c>
      <c r="X42" s="42">
        <f t="shared" si="419"/>
        <v>0.70064904974537079</v>
      </c>
      <c r="Y42" s="42">
        <f t="shared" si="419"/>
        <v>0.65637895558384018</v>
      </c>
      <c r="Z42" s="42">
        <f t="shared" si="419"/>
        <v>0.62152061815186743</v>
      </c>
      <c r="AA42" s="42">
        <f t="shared" si="419"/>
        <v>0.60277137733417041</v>
      </c>
      <c r="AB42" s="42">
        <f t="shared" si="419"/>
        <v>0.59751695804513794</v>
      </c>
      <c r="AC42" s="42">
        <f t="shared" si="419"/>
        <v>0.65983239377798619</v>
      </c>
      <c r="AD42" s="42">
        <f t="shared" si="419"/>
        <v>0.4795041630937556</v>
      </c>
      <c r="AE42" s="42">
        <f t="shared" si="419"/>
        <v>0.55199363193516027</v>
      </c>
      <c r="AF42" s="42">
        <f t="shared" si="419"/>
        <v>1.0126472956832229</v>
      </c>
      <c r="AG42" s="42">
        <f t="shared" si="419"/>
        <v>1.0739600325501644</v>
      </c>
      <c r="AH42" s="42">
        <f t="shared" si="419"/>
        <v>1.0306362958107107</v>
      </c>
      <c r="AI42" s="42">
        <f t="shared" si="419"/>
        <v>0.61570358866171171</v>
      </c>
      <c r="AJ42" s="42">
        <f t="shared" si="419"/>
        <v>0.61864955566724045</v>
      </c>
      <c r="AK42" s="42">
        <f t="shared" si="419"/>
        <v>0.61125801723688244</v>
      </c>
      <c r="AL42" s="42">
        <f t="shared" si="419"/>
        <v>0.60821397749825057</v>
      </c>
      <c r="AM42" s="42">
        <f t="shared" si="419"/>
        <v>0.47290206558690712</v>
      </c>
      <c r="AN42" s="42">
        <f t="shared" si="419"/>
        <v>0.5382878299560454</v>
      </c>
      <c r="AO42" s="42">
        <f t="shared" si="419"/>
        <v>0.51138552141720928</v>
      </c>
      <c r="AP42" s="42">
        <f t="shared" si="419"/>
        <v>0.49810245994781116</v>
      </c>
      <c r="AQ42" s="42">
        <f t="shared" si="419"/>
        <v>0.48825213928374256</v>
      </c>
      <c r="AR42" s="42">
        <f t="shared" si="419"/>
        <v>0.61711695271912015</v>
      </c>
      <c r="AS42" s="42">
        <f t="shared" si="419"/>
        <v>0.66172410253729497</v>
      </c>
      <c r="AT42" s="42">
        <f t="shared" si="419"/>
        <v>0.6155036124749369</v>
      </c>
      <c r="AU42" s="42">
        <f t="shared" si="419"/>
        <v>0.76137833545286127</v>
      </c>
      <c r="AV42" s="42">
        <f t="shared" si="419"/>
        <v>0.64543854013446489</v>
      </c>
      <c r="AW42" s="42">
        <f t="shared" si="419"/>
        <v>0.69787285027540313</v>
      </c>
      <c r="AX42" s="42">
        <f t="shared" si="419"/>
        <v>0.63221592015463324</v>
      </c>
      <c r="AY42" s="42">
        <f t="shared" si="419"/>
        <v>0.61026571460654988</v>
      </c>
      <c r="AZ42" s="42">
        <f t="shared" si="419"/>
        <v>0.60690471520110489</v>
      </c>
      <c r="BA42" s="45" t="e">
        <f t="shared" si="419"/>
        <v>#DIV/0!</v>
      </c>
      <c r="BB42" s="42">
        <f>STDEV(BB28:BB39)</f>
        <v>0.32983007562664518</v>
      </c>
      <c r="BC42" s="42">
        <f t="shared" ref="BC42:CX42" si="420">STDEV(BC28:BC39)</f>
        <v>0.41441817556958621</v>
      </c>
      <c r="BD42" s="42">
        <f t="shared" si="420"/>
        <v>0.34053767646313221</v>
      </c>
      <c r="BE42" s="42">
        <f t="shared" si="420"/>
        <v>0.42524502740576925</v>
      </c>
      <c r="BF42" s="42">
        <f t="shared" si="420"/>
        <v>0.40704031517998224</v>
      </c>
      <c r="BG42" s="42">
        <f t="shared" si="420"/>
        <v>0.40722639076235501</v>
      </c>
      <c r="BH42" s="42">
        <f t="shared" si="420"/>
        <v>0.7287910287842202</v>
      </c>
      <c r="BI42" s="42">
        <f t="shared" si="420"/>
        <v>0.69587529359966815</v>
      </c>
      <c r="BJ42" s="42">
        <f t="shared" si="420"/>
        <v>0.69982411210159579</v>
      </c>
      <c r="BK42" s="42">
        <f t="shared" si="420"/>
        <v>0.79596520405141236</v>
      </c>
      <c r="BL42" s="42">
        <f t="shared" si="420"/>
        <v>0.8116574885922504</v>
      </c>
      <c r="BM42" s="42">
        <f t="shared" si="420"/>
        <v>0.77668438658417527</v>
      </c>
      <c r="BN42" s="42">
        <f t="shared" si="420"/>
        <v>0.74893864295354118</v>
      </c>
      <c r="BO42" s="42">
        <f t="shared" si="420"/>
        <v>0.62734408904572125</v>
      </c>
      <c r="BP42" s="42">
        <f t="shared" si="420"/>
        <v>0.67300490790231682</v>
      </c>
      <c r="BQ42" s="42">
        <f t="shared" si="420"/>
        <v>0.40787698680317303</v>
      </c>
      <c r="BR42" s="42">
        <f t="shared" si="420"/>
        <v>0.56481426284678027</v>
      </c>
      <c r="BS42" s="42">
        <f t="shared" si="420"/>
        <v>0.45299926416422953</v>
      </c>
      <c r="BT42" s="42">
        <f t="shared" si="420"/>
        <v>0.48679533375916562</v>
      </c>
      <c r="BU42" s="42">
        <f t="shared" si="420"/>
        <v>0.63263518138598085</v>
      </c>
      <c r="BV42" s="42">
        <f t="shared" si="420"/>
        <v>0.53574855590240766</v>
      </c>
      <c r="BW42" s="42">
        <f t="shared" si="420"/>
        <v>0.52476545987592205</v>
      </c>
      <c r="BX42" s="42">
        <f t="shared" si="420"/>
        <v>0.73091889033081114</v>
      </c>
      <c r="BY42" s="42">
        <f t="shared" si="420"/>
        <v>0.61881791026165844</v>
      </c>
      <c r="BZ42" s="42">
        <f t="shared" si="420"/>
        <v>0.57280542997256978</v>
      </c>
      <c r="CA42" s="42">
        <f t="shared" si="420"/>
        <v>0.4706539615419707</v>
      </c>
      <c r="CB42" s="42">
        <f t="shared" si="420"/>
        <v>0.50428091618089432</v>
      </c>
      <c r="CC42" s="42">
        <f t="shared" si="420"/>
        <v>0.73045232976601993</v>
      </c>
      <c r="CD42" s="42">
        <f t="shared" si="420"/>
        <v>0.67616341937209923</v>
      </c>
      <c r="CE42" s="42">
        <f t="shared" si="420"/>
        <v>0.68914747509095731</v>
      </c>
      <c r="CF42" s="42">
        <f t="shared" si="420"/>
        <v>0.71795163169571985</v>
      </c>
      <c r="CG42" s="42">
        <f t="shared" si="420"/>
        <v>0.72467338515466106</v>
      </c>
      <c r="CH42" s="42">
        <f t="shared" si="420"/>
        <v>0.71805714299494439</v>
      </c>
      <c r="CI42" s="42">
        <f t="shared" si="420"/>
        <v>0.41660605619770646</v>
      </c>
      <c r="CJ42" s="42">
        <f t="shared" si="420"/>
        <v>0.41851106932973076</v>
      </c>
      <c r="CK42" s="42">
        <f t="shared" si="420"/>
        <v>0.39741112976438597</v>
      </c>
      <c r="CL42" s="42">
        <f t="shared" si="420"/>
        <v>0.42283315715288677</v>
      </c>
      <c r="CM42" s="42">
        <f t="shared" si="420"/>
        <v>0.4515126093074654</v>
      </c>
      <c r="CN42" s="42">
        <f t="shared" si="420"/>
        <v>0.43299083201155608</v>
      </c>
      <c r="CO42" s="42">
        <f t="shared" si="420"/>
        <v>0.47314230033219012</v>
      </c>
      <c r="CP42" s="42">
        <f t="shared" si="420"/>
        <v>0.62879152974478592</v>
      </c>
      <c r="CQ42" s="42">
        <f t="shared" si="420"/>
        <v>0.54536615445427283</v>
      </c>
      <c r="CR42" s="42">
        <f t="shared" si="420"/>
        <v>0.80829037686547678</v>
      </c>
      <c r="CS42" s="42">
        <f t="shared" si="420"/>
        <v>0.82512625296577136</v>
      </c>
      <c r="CT42" s="42">
        <f t="shared" si="420"/>
        <v>0.81420857650887468</v>
      </c>
      <c r="CU42" s="42">
        <f t="shared" si="420"/>
        <v>0.63693156475544421</v>
      </c>
      <c r="CV42" s="42">
        <f t="shared" si="420"/>
        <v>0.70646366438119723</v>
      </c>
      <c r="CW42" s="42">
        <f t="shared" si="420"/>
        <v>0.66473679001541675</v>
      </c>
      <c r="CX42" s="45" t="e">
        <f t="shared" si="420"/>
        <v>#DIV/0!</v>
      </c>
      <c r="CY42" s="42">
        <f>STDEV(CY28:CY39)</f>
        <v>0.45016831868925944</v>
      </c>
      <c r="CZ42" s="42">
        <f t="shared" ref="CZ42:EU42" si="421">STDEV(CZ28:CZ39)</f>
        <v>0.52476545987592171</v>
      </c>
      <c r="DA42" s="42">
        <f t="shared" si="421"/>
        <v>0.47210040021036598</v>
      </c>
      <c r="DB42" s="42">
        <f t="shared" si="421"/>
        <v>0.63740715307241247</v>
      </c>
      <c r="DC42" s="42">
        <f t="shared" si="421"/>
        <v>0.62571171598041164</v>
      </c>
      <c r="DD42" s="42">
        <f t="shared" si="421"/>
        <v>0.62636215199718459</v>
      </c>
      <c r="DE42" s="42">
        <f t="shared" si="421"/>
        <v>0.76410970178609594</v>
      </c>
      <c r="DF42" s="42">
        <f t="shared" si="421"/>
        <v>0.74141551757227875</v>
      </c>
      <c r="DG42" s="42">
        <f t="shared" si="421"/>
        <v>0.74877425088465732</v>
      </c>
      <c r="DH42" s="42">
        <f t="shared" si="421"/>
        <v>0.82186041725742254</v>
      </c>
      <c r="DI42" s="42">
        <f t="shared" si="421"/>
        <v>0.91187452619050069</v>
      </c>
      <c r="DJ42" s="42">
        <f t="shared" si="421"/>
        <v>0.86256312900282872</v>
      </c>
      <c r="DK42" s="42">
        <f t="shared" si="421"/>
        <v>0.57682516651691973</v>
      </c>
      <c r="DL42" s="42">
        <f t="shared" si="421"/>
        <v>0.51316014394468812</v>
      </c>
      <c r="DM42" s="42">
        <f t="shared" si="421"/>
        <v>0.53378295441522072</v>
      </c>
      <c r="DN42" s="42">
        <f t="shared" si="421"/>
        <v>0.65133894727893005</v>
      </c>
      <c r="DO42" s="42">
        <f t="shared" si="421"/>
        <v>0.62933346173599092</v>
      </c>
      <c r="DP42" s="42">
        <f t="shared" si="421"/>
        <v>0.62830942000954326</v>
      </c>
      <c r="DQ42" s="42">
        <f t="shared" si="421"/>
        <v>0.52303021524631499</v>
      </c>
      <c r="DR42" s="42">
        <f t="shared" si="421"/>
        <v>0.50833954293276373</v>
      </c>
      <c r="DS42" s="42">
        <f t="shared" si="421"/>
        <v>0.50982765953235942</v>
      </c>
      <c r="DT42" s="42">
        <f t="shared" si="421"/>
        <v>0.92092674008634368</v>
      </c>
      <c r="DU42" s="42">
        <f t="shared" si="421"/>
        <v>0.89995791147377624</v>
      </c>
      <c r="DV42" s="42">
        <f t="shared" si="421"/>
        <v>0.90675077595608888</v>
      </c>
      <c r="DW42" s="42">
        <f t="shared" si="421"/>
        <v>0.47185963500972961</v>
      </c>
      <c r="DX42" s="42">
        <f t="shared" si="421"/>
        <v>0.54515774753457347</v>
      </c>
      <c r="DY42" s="42">
        <f t="shared" si="421"/>
        <v>0.50490023016853747</v>
      </c>
      <c r="DZ42" s="42">
        <f t="shared" si="421"/>
        <v>0.42094770423054906</v>
      </c>
      <c r="EA42" s="42">
        <f t="shared" si="421"/>
        <v>0.44814432199162463</v>
      </c>
      <c r="EB42" s="42">
        <f t="shared" si="421"/>
        <v>0.40283089165644581</v>
      </c>
      <c r="EC42" s="42">
        <f t="shared" si="421"/>
        <v>0.52591910888549132</v>
      </c>
      <c r="ED42" s="42">
        <f t="shared" si="421"/>
        <v>0.53427946381509528</v>
      </c>
      <c r="EE42" s="42">
        <f t="shared" si="421"/>
        <v>0.52489176373454693</v>
      </c>
      <c r="EF42" s="42">
        <f t="shared" si="421"/>
        <v>0.41851106932973142</v>
      </c>
      <c r="EG42" s="42">
        <f t="shared" si="421"/>
        <v>0.42310182168734783</v>
      </c>
      <c r="EH42" s="42">
        <f t="shared" si="421"/>
        <v>0.41348024026658109</v>
      </c>
      <c r="EI42" s="42">
        <f t="shared" si="421"/>
        <v>0.40554863699647337</v>
      </c>
      <c r="EJ42" s="42">
        <f t="shared" si="421"/>
        <v>0.43995523188229757</v>
      </c>
      <c r="EK42" s="42">
        <f t="shared" si="421"/>
        <v>0.4155135559178732</v>
      </c>
      <c r="EL42" s="42">
        <f t="shared" si="421"/>
        <v>0.4396968652757649</v>
      </c>
      <c r="EM42" s="42">
        <f t="shared" si="421"/>
        <v>0.47577687665925544</v>
      </c>
      <c r="EN42" s="42">
        <f t="shared" si="421"/>
        <v>0.45117691215376504</v>
      </c>
      <c r="EO42" s="42">
        <f t="shared" si="421"/>
        <v>0.8812439554918432</v>
      </c>
      <c r="EP42" s="42">
        <f t="shared" si="421"/>
        <v>0.96054750801379707</v>
      </c>
      <c r="EQ42" s="42">
        <f t="shared" si="421"/>
        <v>0.90159790809361795</v>
      </c>
      <c r="ER42" s="42">
        <f t="shared" si="421"/>
        <v>0.63883179367190213</v>
      </c>
      <c r="ES42" s="42">
        <f t="shared" si="421"/>
        <v>0.61570358866170971</v>
      </c>
      <c r="ET42" s="42">
        <f t="shared" si="421"/>
        <v>0.62284476883137163</v>
      </c>
      <c r="EU42" s="45" t="e">
        <f t="shared" si="421"/>
        <v>#DIV/0!</v>
      </c>
      <c r="EV42" s="42">
        <f>STDEV(EV28:EV39)</f>
        <v>0.5441145155760917</v>
      </c>
      <c r="EW42" s="42">
        <f t="shared" ref="EW42:GQ42" si="422">STDEV(EW28:EW39)</f>
        <v>0.48515851829972728</v>
      </c>
      <c r="EX42" s="42">
        <f t="shared" si="422"/>
        <v>0.49777915877333567</v>
      </c>
      <c r="EY42" s="42">
        <f t="shared" si="422"/>
        <v>0.68887259674445878</v>
      </c>
      <c r="EZ42" s="42">
        <f t="shared" si="422"/>
        <v>0.58904133723338692</v>
      </c>
      <c r="FA42" s="42">
        <f t="shared" si="422"/>
        <v>0.63347287139062125</v>
      </c>
      <c r="FB42" s="42">
        <f t="shared" si="422"/>
        <v>0.95960061136565145</v>
      </c>
      <c r="FC42" s="42">
        <f t="shared" si="422"/>
        <v>0.86128867507832807</v>
      </c>
      <c r="FD42" s="42">
        <f t="shared" si="422"/>
        <v>0.90213341417425341</v>
      </c>
      <c r="FE42" s="42">
        <f t="shared" si="422"/>
        <v>0.68821244077418753</v>
      </c>
      <c r="FF42" s="42">
        <f t="shared" si="422"/>
        <v>0.75478273012633812</v>
      </c>
      <c r="FG42" s="42">
        <f t="shared" si="422"/>
        <v>0.71726542992792863</v>
      </c>
      <c r="FH42" s="42">
        <f t="shared" si="422"/>
        <v>0.73541371576367498</v>
      </c>
      <c r="FI42" s="42">
        <f t="shared" si="422"/>
        <v>0.51190375515857967</v>
      </c>
      <c r="FJ42" s="42">
        <f t="shared" si="422"/>
        <v>0.57577352450000052</v>
      </c>
      <c r="FK42" s="42">
        <f t="shared" si="422"/>
        <v>0.40075685971179731</v>
      </c>
      <c r="FL42" s="42">
        <f t="shared" si="422"/>
        <v>0.39571569224748787</v>
      </c>
      <c r="FM42" s="42">
        <f t="shared" si="422"/>
        <v>0.36460335442862607</v>
      </c>
      <c r="FN42" s="42">
        <f t="shared" si="422"/>
        <v>0.5812734192088842</v>
      </c>
      <c r="FO42" s="42">
        <f t="shared" si="422"/>
        <v>0.57544449222871563</v>
      </c>
      <c r="FP42" s="42">
        <f t="shared" si="422"/>
        <v>0.56183883702346371</v>
      </c>
      <c r="FQ42" s="42">
        <f t="shared" si="422"/>
        <v>0.64965025555713785</v>
      </c>
      <c r="FR42" s="42">
        <f t="shared" si="422"/>
        <v>0.54160256030906406</v>
      </c>
      <c r="FS42" s="42">
        <f t="shared" si="422"/>
        <v>0.57186232184986152</v>
      </c>
      <c r="FT42" s="42">
        <f t="shared" si="422"/>
        <v>0.79999999999999982</v>
      </c>
      <c r="FU42" s="42">
        <f t="shared" si="422"/>
        <v>0.6894771844512243</v>
      </c>
      <c r="FV42" s="42">
        <f t="shared" si="422"/>
        <v>0.71237704946612324</v>
      </c>
      <c r="FW42" s="42">
        <f t="shared" si="422"/>
        <v>0.65828058860438321</v>
      </c>
      <c r="FX42" s="42">
        <f t="shared" si="422"/>
        <v>0.5373898759633261</v>
      </c>
      <c r="FY42" s="42">
        <f t="shared" si="422"/>
        <v>0.5702870090816311</v>
      </c>
      <c r="FZ42" s="42">
        <f t="shared" si="422"/>
        <v>0.52019809746486056</v>
      </c>
      <c r="GA42" s="42">
        <f t="shared" si="422"/>
        <v>0.5054251135970047</v>
      </c>
      <c r="GB42" s="42">
        <f t="shared" si="422"/>
        <v>0.50692178585033809</v>
      </c>
      <c r="GC42" s="42">
        <f t="shared" si="422"/>
        <v>0.45025245443781109</v>
      </c>
      <c r="GD42" s="42">
        <f t="shared" si="422"/>
        <v>0.39389277113386362</v>
      </c>
      <c r="GE42" s="42">
        <f t="shared" si="422"/>
        <v>0.41056133044967263</v>
      </c>
      <c r="GF42" s="42">
        <f t="shared" si="422"/>
        <v>0.50893531171962503</v>
      </c>
      <c r="GG42" s="42">
        <f t="shared" si="422"/>
        <v>0.54181233472541612</v>
      </c>
      <c r="GH42" s="42">
        <f t="shared" si="422"/>
        <v>0.51873973155225805</v>
      </c>
      <c r="GI42" s="42">
        <f t="shared" si="422"/>
        <v>0.55158174756097955</v>
      </c>
      <c r="GJ42" s="42">
        <f t="shared" si="422"/>
        <v>0.55507302276913062</v>
      </c>
      <c r="GK42" s="42">
        <f t="shared" si="422"/>
        <v>0.54956939066101174</v>
      </c>
      <c r="GL42" s="42">
        <f t="shared" si="422"/>
        <v>0.71874258889459797</v>
      </c>
      <c r="GM42" s="42">
        <f t="shared" si="422"/>
        <v>0.72530035575656959</v>
      </c>
      <c r="GN42" s="42">
        <f t="shared" si="422"/>
        <v>0.71397043907908941</v>
      </c>
      <c r="GO42" s="42">
        <f t="shared" si="422"/>
        <v>0.56968891032339219</v>
      </c>
      <c r="GP42" s="42">
        <f t="shared" si="422"/>
        <v>0.51367658732283683</v>
      </c>
      <c r="GQ42" s="42">
        <f t="shared" si="422"/>
        <v>0.53560713214071298</v>
      </c>
      <c r="GR42" s="41"/>
      <c r="GS42" s="41"/>
      <c r="GT42" s="45"/>
      <c r="GU42" s="42">
        <f>STDEV(GU28:GU39)</f>
        <v>0.38610753109487739</v>
      </c>
      <c r="GV42" s="42">
        <f>STDEV(GV28:GV39)</f>
        <v>0.3718330639427806</v>
      </c>
      <c r="GW42" s="45" t="e">
        <f t="shared" ref="GW42:HG42" si="423">STDEV(GW28:GW39)</f>
        <v>#DIV/0!</v>
      </c>
      <c r="GX42" s="45" t="e">
        <f t="shared" si="423"/>
        <v>#DIV/0!</v>
      </c>
      <c r="GY42" s="42">
        <f t="shared" si="423"/>
        <v>0.30895166092429238</v>
      </c>
      <c r="GZ42" s="42">
        <f t="shared" si="423"/>
        <v>0.35395409544671436</v>
      </c>
      <c r="HA42" s="45" t="e">
        <f t="shared" si="423"/>
        <v>#DIV/0!</v>
      </c>
      <c r="HB42" s="45" t="e">
        <f t="shared" si="423"/>
        <v>#DIV/0!</v>
      </c>
      <c r="HC42" s="42">
        <f t="shared" si="423"/>
        <v>0.38068544265574306</v>
      </c>
      <c r="HD42" s="42">
        <f t="shared" si="423"/>
        <v>0.38434604918209403</v>
      </c>
      <c r="HE42" s="45" t="e">
        <f t="shared" si="423"/>
        <v>#DIV/0!</v>
      </c>
      <c r="HF42" s="45" t="e">
        <f t="shared" si="423"/>
        <v>#DIV/0!</v>
      </c>
      <c r="HG42" s="42">
        <f t="shared" si="423"/>
        <v>0.35900156074906547</v>
      </c>
      <c r="HH42" s="42">
        <f>STDEV(HH28:HH39)</f>
        <v>0.37551434984035831</v>
      </c>
      <c r="HI42" s="21"/>
    </row>
    <row r="43" spans="1:217" ht="15.5" x14ac:dyDescent="0.35">
      <c r="A43" s="17"/>
      <c r="B43" s="17"/>
      <c r="C43" s="17"/>
      <c r="D43" s="21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21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21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21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21"/>
      <c r="GS43" s="21"/>
      <c r="GT43" s="18"/>
      <c r="GU43" s="18"/>
      <c r="GV43" s="18"/>
      <c r="GW43" s="21"/>
      <c r="GX43" s="18"/>
      <c r="GY43" s="18"/>
      <c r="GZ43" s="18"/>
      <c r="HA43" s="21"/>
      <c r="HB43" s="18"/>
      <c r="HC43" s="18"/>
      <c r="HD43" s="18"/>
      <c r="HE43" s="21"/>
      <c r="HF43" s="18"/>
      <c r="HG43" s="18"/>
      <c r="HH43" s="18"/>
      <c r="HI43" s="21"/>
    </row>
    <row r="44" spans="1:217" ht="15.5" x14ac:dyDescent="0.35">
      <c r="A44" s="17"/>
      <c r="B44" s="19"/>
      <c r="C44" s="17"/>
      <c r="D44" s="21"/>
      <c r="E44" s="119" t="s">
        <v>21</v>
      </c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21"/>
      <c r="BB44" s="119" t="s">
        <v>21</v>
      </c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21"/>
      <c r="CY44" s="119" t="s">
        <v>21</v>
      </c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21"/>
      <c r="EV44" s="119" t="s">
        <v>21</v>
      </c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21"/>
      <c r="GS44" s="21"/>
      <c r="GT44" s="119" t="s">
        <v>21</v>
      </c>
      <c r="GU44" s="119"/>
      <c r="GV44" s="119"/>
      <c r="GW44" s="21"/>
      <c r="GX44" s="119" t="s">
        <v>21</v>
      </c>
      <c r="GY44" s="119"/>
      <c r="GZ44" s="119"/>
      <c r="HA44" s="21"/>
      <c r="HB44" s="119" t="s">
        <v>21</v>
      </c>
      <c r="HC44" s="119"/>
      <c r="HD44" s="119"/>
      <c r="HE44" s="21"/>
      <c r="HF44" s="119" t="s">
        <v>21</v>
      </c>
      <c r="HG44" s="119"/>
      <c r="HH44" s="119"/>
      <c r="HI44" s="21"/>
    </row>
    <row r="45" spans="1:217" ht="15.5" x14ac:dyDescent="0.35">
      <c r="A45" s="17"/>
      <c r="B45" s="20"/>
      <c r="C45" s="17"/>
      <c r="D45" s="21"/>
      <c r="E45" s="118" t="s">
        <v>15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21"/>
      <c r="BB45" s="118" t="s">
        <v>16</v>
      </c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21"/>
      <c r="CY45" s="118" t="s">
        <v>17</v>
      </c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21"/>
      <c r="EV45" s="118" t="s">
        <v>18</v>
      </c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21"/>
      <c r="GS45" s="21"/>
      <c r="GT45" s="118" t="s">
        <v>15</v>
      </c>
      <c r="GU45" s="118"/>
      <c r="GV45" s="118"/>
      <c r="GW45" s="21"/>
      <c r="GX45" s="118" t="s">
        <v>16</v>
      </c>
      <c r="GY45" s="118"/>
      <c r="GZ45" s="118"/>
      <c r="HA45" s="21"/>
      <c r="HB45" s="118" t="s">
        <v>17</v>
      </c>
      <c r="HC45" s="118"/>
      <c r="HD45" s="118"/>
      <c r="HE45" s="21"/>
      <c r="HF45" s="118" t="s">
        <v>18</v>
      </c>
      <c r="HG45" s="118"/>
      <c r="HH45" s="118"/>
      <c r="HI45" s="21"/>
    </row>
    <row r="46" spans="1:217" ht="15.5" x14ac:dyDescent="0.35">
      <c r="A46" s="17"/>
      <c r="B46" s="20"/>
      <c r="C46" s="17"/>
      <c r="D46" s="33"/>
      <c r="E46" s="118" t="s">
        <v>23</v>
      </c>
      <c r="F46" s="118"/>
      <c r="G46" s="118"/>
      <c r="H46" s="118" t="s">
        <v>24</v>
      </c>
      <c r="I46" s="118"/>
      <c r="J46" s="118"/>
      <c r="K46" s="118" t="s">
        <v>25</v>
      </c>
      <c r="L46" s="118"/>
      <c r="M46" s="118"/>
      <c r="N46" s="118" t="s">
        <v>26</v>
      </c>
      <c r="O46" s="118"/>
      <c r="P46" s="118"/>
      <c r="Q46" s="118" t="s">
        <v>27</v>
      </c>
      <c r="R46" s="118"/>
      <c r="S46" s="118"/>
      <c r="T46" s="118" t="s">
        <v>28</v>
      </c>
      <c r="U46" s="118"/>
      <c r="V46" s="118"/>
      <c r="W46" s="118" t="s">
        <v>29</v>
      </c>
      <c r="X46" s="118"/>
      <c r="Y46" s="118"/>
      <c r="Z46" s="118" t="s">
        <v>30</v>
      </c>
      <c r="AA46" s="118"/>
      <c r="AB46" s="118"/>
      <c r="AC46" s="118" t="s">
        <v>31</v>
      </c>
      <c r="AD46" s="118"/>
      <c r="AE46" s="118"/>
      <c r="AF46" s="118" t="s">
        <v>32</v>
      </c>
      <c r="AG46" s="118"/>
      <c r="AH46" s="118"/>
      <c r="AI46" s="118" t="s">
        <v>33</v>
      </c>
      <c r="AJ46" s="118"/>
      <c r="AK46" s="118"/>
      <c r="AL46" s="118" t="s">
        <v>34</v>
      </c>
      <c r="AM46" s="118"/>
      <c r="AN46" s="118"/>
      <c r="AO46" s="118" t="s">
        <v>35</v>
      </c>
      <c r="AP46" s="118"/>
      <c r="AQ46" s="118"/>
      <c r="AR46" s="118" t="s">
        <v>36</v>
      </c>
      <c r="AS46" s="118"/>
      <c r="AT46" s="118"/>
      <c r="AU46" s="118" t="s">
        <v>37</v>
      </c>
      <c r="AV46" s="118"/>
      <c r="AW46" s="118"/>
      <c r="AX46" s="118" t="s">
        <v>38</v>
      </c>
      <c r="AY46" s="118"/>
      <c r="AZ46" s="118"/>
      <c r="BA46" s="33"/>
      <c r="BB46" s="118" t="s">
        <v>23</v>
      </c>
      <c r="BC46" s="118"/>
      <c r="BD46" s="118"/>
      <c r="BE46" s="118" t="s">
        <v>24</v>
      </c>
      <c r="BF46" s="118"/>
      <c r="BG46" s="118"/>
      <c r="BH46" s="118" t="s">
        <v>25</v>
      </c>
      <c r="BI46" s="118"/>
      <c r="BJ46" s="118"/>
      <c r="BK46" s="118" t="s">
        <v>26</v>
      </c>
      <c r="BL46" s="118"/>
      <c r="BM46" s="118"/>
      <c r="BN46" s="118" t="s">
        <v>27</v>
      </c>
      <c r="BO46" s="118"/>
      <c r="BP46" s="118"/>
      <c r="BQ46" s="118" t="s">
        <v>28</v>
      </c>
      <c r="BR46" s="118"/>
      <c r="BS46" s="118"/>
      <c r="BT46" s="118" t="s">
        <v>29</v>
      </c>
      <c r="BU46" s="118"/>
      <c r="BV46" s="118"/>
      <c r="BW46" s="118" t="s">
        <v>30</v>
      </c>
      <c r="BX46" s="118"/>
      <c r="BY46" s="118"/>
      <c r="BZ46" s="118" t="s">
        <v>31</v>
      </c>
      <c r="CA46" s="118"/>
      <c r="CB46" s="118"/>
      <c r="CC46" s="118" t="s">
        <v>32</v>
      </c>
      <c r="CD46" s="118"/>
      <c r="CE46" s="118"/>
      <c r="CF46" s="118" t="s">
        <v>33</v>
      </c>
      <c r="CG46" s="118"/>
      <c r="CH46" s="118"/>
      <c r="CI46" s="118" t="s">
        <v>34</v>
      </c>
      <c r="CJ46" s="118"/>
      <c r="CK46" s="118"/>
      <c r="CL46" s="118" t="s">
        <v>35</v>
      </c>
      <c r="CM46" s="118"/>
      <c r="CN46" s="118"/>
      <c r="CO46" s="118" t="s">
        <v>36</v>
      </c>
      <c r="CP46" s="118"/>
      <c r="CQ46" s="118"/>
      <c r="CR46" s="118" t="s">
        <v>37</v>
      </c>
      <c r="CS46" s="118"/>
      <c r="CT46" s="118"/>
      <c r="CU46" s="118" t="s">
        <v>38</v>
      </c>
      <c r="CV46" s="118"/>
      <c r="CW46" s="118"/>
      <c r="CX46" s="33"/>
      <c r="CY46" s="118" t="s">
        <v>23</v>
      </c>
      <c r="CZ46" s="118"/>
      <c r="DA46" s="118"/>
      <c r="DB46" s="118" t="s">
        <v>24</v>
      </c>
      <c r="DC46" s="118"/>
      <c r="DD46" s="118"/>
      <c r="DE46" s="118" t="s">
        <v>25</v>
      </c>
      <c r="DF46" s="118"/>
      <c r="DG46" s="118"/>
      <c r="DH46" s="118" t="s">
        <v>26</v>
      </c>
      <c r="DI46" s="118"/>
      <c r="DJ46" s="118"/>
      <c r="DK46" s="118" t="s">
        <v>27</v>
      </c>
      <c r="DL46" s="118"/>
      <c r="DM46" s="118"/>
      <c r="DN46" s="118" t="s">
        <v>28</v>
      </c>
      <c r="DO46" s="118"/>
      <c r="DP46" s="118"/>
      <c r="DQ46" s="118" t="s">
        <v>29</v>
      </c>
      <c r="DR46" s="118"/>
      <c r="DS46" s="118"/>
      <c r="DT46" s="118" t="s">
        <v>30</v>
      </c>
      <c r="DU46" s="118"/>
      <c r="DV46" s="118"/>
      <c r="DW46" s="118" t="s">
        <v>31</v>
      </c>
      <c r="DX46" s="118"/>
      <c r="DY46" s="118"/>
      <c r="DZ46" s="118" t="s">
        <v>32</v>
      </c>
      <c r="EA46" s="118"/>
      <c r="EB46" s="118"/>
      <c r="EC46" s="118" t="s">
        <v>33</v>
      </c>
      <c r="ED46" s="118"/>
      <c r="EE46" s="118"/>
      <c r="EF46" s="118" t="s">
        <v>34</v>
      </c>
      <c r="EG46" s="118"/>
      <c r="EH46" s="118"/>
      <c r="EI46" s="118" t="s">
        <v>35</v>
      </c>
      <c r="EJ46" s="118"/>
      <c r="EK46" s="118"/>
      <c r="EL46" s="118" t="s">
        <v>36</v>
      </c>
      <c r="EM46" s="118"/>
      <c r="EN46" s="118"/>
      <c r="EO46" s="118" t="s">
        <v>37</v>
      </c>
      <c r="EP46" s="118"/>
      <c r="EQ46" s="118"/>
      <c r="ER46" s="118" t="s">
        <v>38</v>
      </c>
      <c r="ES46" s="118"/>
      <c r="ET46" s="118"/>
      <c r="EU46" s="33"/>
      <c r="EV46" s="118" t="s">
        <v>23</v>
      </c>
      <c r="EW46" s="118"/>
      <c r="EX46" s="118"/>
      <c r="EY46" s="118" t="s">
        <v>24</v>
      </c>
      <c r="EZ46" s="118"/>
      <c r="FA46" s="118"/>
      <c r="FB46" s="118" t="s">
        <v>25</v>
      </c>
      <c r="FC46" s="118"/>
      <c r="FD46" s="118"/>
      <c r="FE46" s="118" t="s">
        <v>26</v>
      </c>
      <c r="FF46" s="118"/>
      <c r="FG46" s="118"/>
      <c r="FH46" s="118" t="s">
        <v>27</v>
      </c>
      <c r="FI46" s="118"/>
      <c r="FJ46" s="118"/>
      <c r="FK46" s="118" t="s">
        <v>28</v>
      </c>
      <c r="FL46" s="118"/>
      <c r="FM46" s="118"/>
      <c r="FN46" s="118" t="s">
        <v>29</v>
      </c>
      <c r="FO46" s="118"/>
      <c r="FP46" s="118"/>
      <c r="FQ46" s="118" t="s">
        <v>30</v>
      </c>
      <c r="FR46" s="118"/>
      <c r="FS46" s="118"/>
      <c r="FT46" s="118" t="s">
        <v>31</v>
      </c>
      <c r="FU46" s="118"/>
      <c r="FV46" s="118"/>
      <c r="FW46" s="118" t="s">
        <v>32</v>
      </c>
      <c r="FX46" s="118"/>
      <c r="FY46" s="118"/>
      <c r="FZ46" s="118" t="s">
        <v>33</v>
      </c>
      <c r="GA46" s="118"/>
      <c r="GB46" s="118"/>
      <c r="GC46" s="118" t="s">
        <v>34</v>
      </c>
      <c r="GD46" s="118"/>
      <c r="GE46" s="118"/>
      <c r="GF46" s="118" t="s">
        <v>35</v>
      </c>
      <c r="GG46" s="118"/>
      <c r="GH46" s="118"/>
      <c r="GI46" s="118" t="s">
        <v>36</v>
      </c>
      <c r="GJ46" s="118"/>
      <c r="GK46" s="118"/>
      <c r="GL46" s="118" t="s">
        <v>37</v>
      </c>
      <c r="GM46" s="118"/>
      <c r="GN46" s="118"/>
      <c r="GO46" s="118" t="s">
        <v>38</v>
      </c>
      <c r="GP46" s="118"/>
      <c r="GQ46" s="118"/>
      <c r="GR46" s="33"/>
      <c r="GS46" s="33"/>
      <c r="GT46" s="44"/>
      <c r="GU46" s="44"/>
      <c r="GV46" s="44"/>
      <c r="GW46" s="33"/>
      <c r="GX46" s="44"/>
      <c r="GY46" s="44"/>
      <c r="GZ46" s="44"/>
      <c r="HA46" s="33"/>
      <c r="HB46" s="44"/>
      <c r="HC46" s="44"/>
      <c r="HD46" s="44"/>
      <c r="HE46" s="33"/>
      <c r="HF46" s="44"/>
      <c r="HG46" s="44"/>
      <c r="HH46" s="44"/>
      <c r="HI46" s="21"/>
    </row>
    <row r="47" spans="1:217" ht="15.5" x14ac:dyDescent="0.35">
      <c r="A47" s="17"/>
      <c r="B47" s="17"/>
      <c r="C47" s="17"/>
      <c r="D47" s="21"/>
      <c r="E47" s="35">
        <v>1</v>
      </c>
      <c r="F47" s="35">
        <v>2</v>
      </c>
      <c r="G47" s="40" t="s">
        <v>19</v>
      </c>
      <c r="H47" s="35">
        <v>1</v>
      </c>
      <c r="I47" s="35">
        <v>2</v>
      </c>
      <c r="J47" s="40" t="s">
        <v>19</v>
      </c>
      <c r="K47" s="35">
        <v>1</v>
      </c>
      <c r="L47" s="35">
        <v>2</v>
      </c>
      <c r="M47" s="40" t="s">
        <v>19</v>
      </c>
      <c r="N47" s="35">
        <v>1</v>
      </c>
      <c r="O47" s="35">
        <v>2</v>
      </c>
      <c r="P47" s="40" t="s">
        <v>19</v>
      </c>
      <c r="Q47" s="35">
        <v>1</v>
      </c>
      <c r="R47" s="35">
        <v>2</v>
      </c>
      <c r="S47" s="40" t="s">
        <v>19</v>
      </c>
      <c r="T47" s="35">
        <v>1</v>
      </c>
      <c r="U47" s="35">
        <v>2</v>
      </c>
      <c r="V47" s="40" t="s">
        <v>19</v>
      </c>
      <c r="W47" s="35">
        <v>1</v>
      </c>
      <c r="X47" s="35">
        <v>2</v>
      </c>
      <c r="Y47" s="40" t="s">
        <v>19</v>
      </c>
      <c r="Z47" s="35">
        <v>1</v>
      </c>
      <c r="AA47" s="35">
        <v>2</v>
      </c>
      <c r="AB47" s="40" t="s">
        <v>19</v>
      </c>
      <c r="AC47" s="35">
        <v>1</v>
      </c>
      <c r="AD47" s="35">
        <v>2</v>
      </c>
      <c r="AE47" s="40" t="s">
        <v>19</v>
      </c>
      <c r="AF47" s="35">
        <v>1</v>
      </c>
      <c r="AG47" s="35">
        <v>2</v>
      </c>
      <c r="AH47" s="40" t="s">
        <v>19</v>
      </c>
      <c r="AI47" s="35">
        <v>1</v>
      </c>
      <c r="AJ47" s="35">
        <v>2</v>
      </c>
      <c r="AK47" s="40" t="s">
        <v>19</v>
      </c>
      <c r="AL47" s="35">
        <v>1</v>
      </c>
      <c r="AM47" s="35">
        <v>2</v>
      </c>
      <c r="AN47" s="40" t="s">
        <v>19</v>
      </c>
      <c r="AO47" s="35">
        <v>1</v>
      </c>
      <c r="AP47" s="35">
        <v>2</v>
      </c>
      <c r="AQ47" s="40" t="s">
        <v>19</v>
      </c>
      <c r="AR47" s="35">
        <v>1</v>
      </c>
      <c r="AS47" s="35">
        <v>2</v>
      </c>
      <c r="AT47" s="40" t="s">
        <v>19</v>
      </c>
      <c r="AU47" s="35">
        <v>1</v>
      </c>
      <c r="AV47" s="35">
        <v>2</v>
      </c>
      <c r="AW47" s="40" t="s">
        <v>19</v>
      </c>
      <c r="AX47" s="35">
        <v>1</v>
      </c>
      <c r="AY47" s="35">
        <v>2</v>
      </c>
      <c r="AZ47" s="40" t="s">
        <v>19</v>
      </c>
      <c r="BA47" s="21"/>
      <c r="BB47" s="35">
        <v>1</v>
      </c>
      <c r="BC47" s="35">
        <v>2</v>
      </c>
      <c r="BD47" s="40" t="s">
        <v>19</v>
      </c>
      <c r="BE47" s="35">
        <v>1</v>
      </c>
      <c r="BF47" s="35">
        <v>2</v>
      </c>
      <c r="BG47" s="40" t="s">
        <v>19</v>
      </c>
      <c r="BH47" s="35">
        <v>1</v>
      </c>
      <c r="BI47" s="35">
        <v>2</v>
      </c>
      <c r="BJ47" s="40" t="s">
        <v>19</v>
      </c>
      <c r="BK47" s="35">
        <v>1</v>
      </c>
      <c r="BL47" s="35">
        <v>2</v>
      </c>
      <c r="BM47" s="40" t="s">
        <v>19</v>
      </c>
      <c r="BN47" s="35">
        <v>1</v>
      </c>
      <c r="BO47" s="35">
        <v>2</v>
      </c>
      <c r="BP47" s="40" t="s">
        <v>19</v>
      </c>
      <c r="BQ47" s="35">
        <v>1</v>
      </c>
      <c r="BR47" s="35">
        <v>2</v>
      </c>
      <c r="BS47" s="40" t="s">
        <v>19</v>
      </c>
      <c r="BT47" s="35">
        <v>1</v>
      </c>
      <c r="BU47" s="35">
        <v>2</v>
      </c>
      <c r="BV47" s="40" t="s">
        <v>19</v>
      </c>
      <c r="BW47" s="35">
        <v>1</v>
      </c>
      <c r="BX47" s="35">
        <v>2</v>
      </c>
      <c r="BY47" s="40" t="s">
        <v>19</v>
      </c>
      <c r="BZ47" s="35">
        <v>1</v>
      </c>
      <c r="CA47" s="35">
        <v>2</v>
      </c>
      <c r="CB47" s="40" t="s">
        <v>19</v>
      </c>
      <c r="CC47" s="35">
        <v>1</v>
      </c>
      <c r="CD47" s="35">
        <v>2</v>
      </c>
      <c r="CE47" s="40" t="s">
        <v>19</v>
      </c>
      <c r="CF47" s="35">
        <v>1</v>
      </c>
      <c r="CG47" s="35">
        <v>2</v>
      </c>
      <c r="CH47" s="40" t="s">
        <v>19</v>
      </c>
      <c r="CI47" s="35">
        <v>1</v>
      </c>
      <c r="CJ47" s="35">
        <v>2</v>
      </c>
      <c r="CK47" s="40" t="s">
        <v>19</v>
      </c>
      <c r="CL47" s="35">
        <v>1</v>
      </c>
      <c r="CM47" s="35">
        <v>2</v>
      </c>
      <c r="CN47" s="40" t="s">
        <v>19</v>
      </c>
      <c r="CO47" s="35">
        <v>1</v>
      </c>
      <c r="CP47" s="35">
        <v>2</v>
      </c>
      <c r="CQ47" s="40" t="s">
        <v>19</v>
      </c>
      <c r="CR47" s="35">
        <v>1</v>
      </c>
      <c r="CS47" s="35">
        <v>2</v>
      </c>
      <c r="CT47" s="40" t="s">
        <v>19</v>
      </c>
      <c r="CU47" s="35">
        <v>1</v>
      </c>
      <c r="CV47" s="35">
        <v>2</v>
      </c>
      <c r="CW47" s="40" t="s">
        <v>19</v>
      </c>
      <c r="CX47" s="21"/>
      <c r="CY47" s="35">
        <v>1</v>
      </c>
      <c r="CZ47" s="35">
        <v>2</v>
      </c>
      <c r="DA47" s="40" t="s">
        <v>19</v>
      </c>
      <c r="DB47" s="35">
        <v>1</v>
      </c>
      <c r="DC47" s="35">
        <v>2</v>
      </c>
      <c r="DD47" s="40" t="s">
        <v>19</v>
      </c>
      <c r="DE47" s="35">
        <v>1</v>
      </c>
      <c r="DF47" s="35">
        <v>2</v>
      </c>
      <c r="DG47" s="40" t="s">
        <v>19</v>
      </c>
      <c r="DH47" s="35">
        <v>1</v>
      </c>
      <c r="DI47" s="35">
        <v>2</v>
      </c>
      <c r="DJ47" s="40" t="s">
        <v>19</v>
      </c>
      <c r="DK47" s="35">
        <v>1</v>
      </c>
      <c r="DL47" s="35">
        <v>2</v>
      </c>
      <c r="DM47" s="40" t="s">
        <v>19</v>
      </c>
      <c r="DN47" s="35">
        <v>1</v>
      </c>
      <c r="DO47" s="35">
        <v>2</v>
      </c>
      <c r="DP47" s="40" t="s">
        <v>19</v>
      </c>
      <c r="DQ47" s="35">
        <v>1</v>
      </c>
      <c r="DR47" s="35">
        <v>2</v>
      </c>
      <c r="DS47" s="40" t="s">
        <v>19</v>
      </c>
      <c r="DT47" s="35">
        <v>1</v>
      </c>
      <c r="DU47" s="35">
        <v>2</v>
      </c>
      <c r="DV47" s="40" t="s">
        <v>19</v>
      </c>
      <c r="DW47" s="35">
        <v>1</v>
      </c>
      <c r="DX47" s="35">
        <v>2</v>
      </c>
      <c r="DY47" s="40" t="s">
        <v>19</v>
      </c>
      <c r="DZ47" s="35">
        <v>1</v>
      </c>
      <c r="EA47" s="35">
        <v>2</v>
      </c>
      <c r="EB47" s="40" t="s">
        <v>19</v>
      </c>
      <c r="EC47" s="35">
        <v>1</v>
      </c>
      <c r="ED47" s="35">
        <v>2</v>
      </c>
      <c r="EE47" s="40" t="s">
        <v>19</v>
      </c>
      <c r="EF47" s="35">
        <v>1</v>
      </c>
      <c r="EG47" s="35">
        <v>2</v>
      </c>
      <c r="EH47" s="40" t="s">
        <v>19</v>
      </c>
      <c r="EI47" s="35">
        <v>1</v>
      </c>
      <c r="EJ47" s="35">
        <v>2</v>
      </c>
      <c r="EK47" s="40" t="s">
        <v>19</v>
      </c>
      <c r="EL47" s="35">
        <v>1</v>
      </c>
      <c r="EM47" s="35">
        <v>2</v>
      </c>
      <c r="EN47" s="40" t="s">
        <v>19</v>
      </c>
      <c r="EO47" s="35">
        <v>1</v>
      </c>
      <c r="EP47" s="35">
        <v>2</v>
      </c>
      <c r="EQ47" s="40" t="s">
        <v>19</v>
      </c>
      <c r="ER47" s="35">
        <v>1</v>
      </c>
      <c r="ES47" s="35">
        <v>2</v>
      </c>
      <c r="ET47" s="40" t="s">
        <v>19</v>
      </c>
      <c r="EU47" s="21"/>
      <c r="EV47" s="35">
        <v>1</v>
      </c>
      <c r="EW47" s="35">
        <v>2</v>
      </c>
      <c r="EX47" s="40" t="s">
        <v>19</v>
      </c>
      <c r="EY47" s="35">
        <v>1</v>
      </c>
      <c r="EZ47" s="35">
        <v>2</v>
      </c>
      <c r="FA47" s="40" t="s">
        <v>19</v>
      </c>
      <c r="FB47" s="35">
        <v>1</v>
      </c>
      <c r="FC47" s="35">
        <v>2</v>
      </c>
      <c r="FD47" s="40" t="s">
        <v>19</v>
      </c>
      <c r="FE47" s="35">
        <v>1</v>
      </c>
      <c r="FF47" s="35">
        <v>2</v>
      </c>
      <c r="FG47" s="40" t="s">
        <v>19</v>
      </c>
      <c r="FH47" s="35">
        <v>1</v>
      </c>
      <c r="FI47" s="35">
        <v>2</v>
      </c>
      <c r="FJ47" s="40" t="s">
        <v>19</v>
      </c>
      <c r="FK47" s="35">
        <v>1</v>
      </c>
      <c r="FL47" s="35">
        <v>2</v>
      </c>
      <c r="FM47" s="40" t="s">
        <v>19</v>
      </c>
      <c r="FN47" s="35">
        <v>1</v>
      </c>
      <c r="FO47" s="35">
        <v>2</v>
      </c>
      <c r="FP47" s="40" t="s">
        <v>19</v>
      </c>
      <c r="FQ47" s="35">
        <v>1</v>
      </c>
      <c r="FR47" s="35">
        <v>2</v>
      </c>
      <c r="FS47" s="40" t="s">
        <v>19</v>
      </c>
      <c r="FT47" s="35">
        <v>1</v>
      </c>
      <c r="FU47" s="35">
        <v>2</v>
      </c>
      <c r="FV47" s="40" t="s">
        <v>19</v>
      </c>
      <c r="FW47" s="35">
        <v>1</v>
      </c>
      <c r="FX47" s="35">
        <v>2</v>
      </c>
      <c r="FY47" s="40" t="s">
        <v>19</v>
      </c>
      <c r="FZ47" s="35">
        <v>1</v>
      </c>
      <c r="GA47" s="35">
        <v>2</v>
      </c>
      <c r="GB47" s="40" t="s">
        <v>19</v>
      </c>
      <c r="GC47" s="35">
        <v>1</v>
      </c>
      <c r="GD47" s="35">
        <v>2</v>
      </c>
      <c r="GE47" s="40" t="s">
        <v>19</v>
      </c>
      <c r="GF47" s="35">
        <v>1</v>
      </c>
      <c r="GG47" s="35">
        <v>2</v>
      </c>
      <c r="GH47" s="40" t="s">
        <v>19</v>
      </c>
      <c r="GI47" s="35">
        <v>1</v>
      </c>
      <c r="GJ47" s="35">
        <v>2</v>
      </c>
      <c r="GK47" s="40" t="s">
        <v>19</v>
      </c>
      <c r="GL47" s="35">
        <v>1</v>
      </c>
      <c r="GM47" s="35">
        <v>2</v>
      </c>
      <c r="GN47" s="40" t="s">
        <v>19</v>
      </c>
      <c r="GO47" s="35">
        <v>1</v>
      </c>
      <c r="GP47" s="35">
        <v>2</v>
      </c>
      <c r="GQ47" s="40" t="s">
        <v>19</v>
      </c>
      <c r="GR47" s="21"/>
      <c r="GS47" s="21"/>
      <c r="GT47" s="120" t="s">
        <v>39</v>
      </c>
      <c r="GU47" s="120"/>
      <c r="GV47" s="120"/>
      <c r="GW47" s="21"/>
      <c r="GX47" s="120" t="s">
        <v>39</v>
      </c>
      <c r="GY47" s="120"/>
      <c r="GZ47" s="120"/>
      <c r="HA47" s="21"/>
      <c r="HB47" s="120" t="s">
        <v>39</v>
      </c>
      <c r="HC47" s="120"/>
      <c r="HD47" s="120"/>
      <c r="HE47" s="21"/>
      <c r="HF47" s="120" t="s">
        <v>39</v>
      </c>
      <c r="HG47" s="120"/>
      <c r="HH47" s="120"/>
      <c r="HI47" s="21"/>
    </row>
    <row r="48" spans="1:217" ht="15.5" x14ac:dyDescent="0.35">
      <c r="A48" s="17"/>
      <c r="B48" s="17"/>
      <c r="C48" s="17"/>
      <c r="D48" s="21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21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21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21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21"/>
      <c r="GS48" s="21"/>
      <c r="GT48" s="18"/>
      <c r="GU48" s="24" t="s">
        <v>40</v>
      </c>
      <c r="GV48" s="24" t="s">
        <v>41</v>
      </c>
      <c r="GW48" s="21"/>
      <c r="GX48" s="18"/>
      <c r="GY48" s="24" t="s">
        <v>40</v>
      </c>
      <c r="GZ48" s="24" t="s">
        <v>41</v>
      </c>
      <c r="HA48" s="21"/>
      <c r="HB48" s="18"/>
      <c r="HC48" s="24" t="s">
        <v>40</v>
      </c>
      <c r="HD48" s="24" t="s">
        <v>41</v>
      </c>
      <c r="HE48" s="21"/>
      <c r="HF48" s="18"/>
      <c r="HG48" s="24" t="s">
        <v>40</v>
      </c>
      <c r="HH48" s="24" t="s">
        <v>41</v>
      </c>
      <c r="HI48" s="21"/>
    </row>
    <row r="49" spans="1:217" ht="15.5" x14ac:dyDescent="0.35">
      <c r="A49" s="17"/>
      <c r="B49" s="28">
        <v>1</v>
      </c>
      <c r="C49" s="17"/>
      <c r="D49" s="41"/>
      <c r="E49" s="28">
        <v>34.5</v>
      </c>
      <c r="F49" s="28">
        <v>34.5</v>
      </c>
      <c r="G49" s="28">
        <f>AVERAGE(E49:F49)</f>
        <v>34.5</v>
      </c>
      <c r="H49" s="28">
        <v>32.9</v>
      </c>
      <c r="I49" s="28">
        <v>32.9</v>
      </c>
      <c r="J49" s="28">
        <f t="shared" ref="J49:J53" si="424">AVERAGE(H49:I49)</f>
        <v>32.9</v>
      </c>
      <c r="K49" s="28">
        <v>32.6</v>
      </c>
      <c r="L49" s="28">
        <v>32.700000000000003</v>
      </c>
      <c r="M49" s="28">
        <f t="shared" ref="M49:M53" si="425">AVERAGE(K49:L49)</f>
        <v>32.650000000000006</v>
      </c>
      <c r="N49" s="28">
        <v>31.8</v>
      </c>
      <c r="O49" s="28">
        <v>32.1</v>
      </c>
      <c r="P49" s="28">
        <f t="shared" ref="P49:P53" si="426">AVERAGE(N49:O49)</f>
        <v>31.950000000000003</v>
      </c>
      <c r="Q49" s="28">
        <v>34.4</v>
      </c>
      <c r="R49" s="28">
        <v>34.5</v>
      </c>
      <c r="S49" s="28">
        <f t="shared" ref="S49:S53" si="427">AVERAGE(Q49:R49)</f>
        <v>34.450000000000003</v>
      </c>
      <c r="T49" s="28">
        <v>33.200000000000003</v>
      </c>
      <c r="U49" s="28">
        <v>33.299999999999997</v>
      </c>
      <c r="V49" s="28">
        <f t="shared" ref="V49:V53" si="428">AVERAGE(T49:U49)</f>
        <v>33.25</v>
      </c>
      <c r="W49" s="28">
        <v>32.9</v>
      </c>
      <c r="X49" s="28">
        <v>32.700000000000003</v>
      </c>
      <c r="Y49" s="28">
        <f t="shared" ref="Y49:Y53" si="429">AVERAGE(W49:X49)</f>
        <v>32.799999999999997</v>
      </c>
      <c r="Z49" s="28">
        <v>34.799999999999997</v>
      </c>
      <c r="AA49" s="28">
        <v>34.5</v>
      </c>
      <c r="AB49" s="28">
        <f t="shared" ref="AB49:AB53" si="430">AVERAGE(Z49:AA49)</f>
        <v>34.65</v>
      </c>
      <c r="AC49" s="28">
        <v>32.6</v>
      </c>
      <c r="AD49" s="28">
        <v>32.6</v>
      </c>
      <c r="AE49" s="28">
        <f t="shared" ref="AE49:AE53" si="431">AVERAGE(AC49:AD49)</f>
        <v>32.6</v>
      </c>
      <c r="AF49" s="28">
        <v>32.1</v>
      </c>
      <c r="AG49" s="28">
        <v>32</v>
      </c>
      <c r="AH49" s="28">
        <f t="shared" ref="AH49:AH53" si="432">AVERAGE(AF49:AG49)</f>
        <v>32.049999999999997</v>
      </c>
      <c r="AI49" s="28">
        <v>33.5</v>
      </c>
      <c r="AJ49" s="28">
        <v>33.5</v>
      </c>
      <c r="AK49" s="28">
        <f t="shared" ref="AK49:AK53" si="433">AVERAGE(AI49:AJ49)</f>
        <v>33.5</v>
      </c>
      <c r="AL49" s="28">
        <v>33.799999999999997</v>
      </c>
      <c r="AM49" s="28">
        <v>33.799999999999997</v>
      </c>
      <c r="AN49" s="28">
        <f t="shared" ref="AN49:AN53" si="434">AVERAGE(AL49:AM49)</f>
        <v>33.799999999999997</v>
      </c>
      <c r="AO49" s="28">
        <v>34.5</v>
      </c>
      <c r="AP49" s="28">
        <v>34.4</v>
      </c>
      <c r="AQ49" s="28">
        <f t="shared" ref="AQ49:AQ53" si="435">AVERAGE(AO49:AP49)</f>
        <v>34.450000000000003</v>
      </c>
      <c r="AR49" s="28">
        <v>33.9</v>
      </c>
      <c r="AS49" s="28">
        <v>34.1</v>
      </c>
      <c r="AT49" s="28">
        <f t="shared" ref="AT49:AT53" si="436">AVERAGE(AR49:AS49)</f>
        <v>34</v>
      </c>
      <c r="AU49" s="28">
        <v>32.1</v>
      </c>
      <c r="AV49" s="28">
        <v>32.1</v>
      </c>
      <c r="AW49" s="28">
        <f t="shared" ref="AW49:AW53" si="437">AVERAGE(AU49:AV49)</f>
        <v>32.1</v>
      </c>
      <c r="AX49" s="28">
        <v>33.6</v>
      </c>
      <c r="AY49" s="28">
        <v>33.6</v>
      </c>
      <c r="AZ49" s="28">
        <f t="shared" ref="AZ49:AZ53" si="438">AVERAGE(AX49:AY49)</f>
        <v>33.6</v>
      </c>
      <c r="BA49" s="41"/>
      <c r="BB49" s="28">
        <v>31</v>
      </c>
      <c r="BC49" s="28">
        <v>31</v>
      </c>
      <c r="BD49" s="28">
        <f>AVERAGE(BB49:BC49)</f>
        <v>31</v>
      </c>
      <c r="BE49" s="28">
        <v>27.1</v>
      </c>
      <c r="BF49" s="28">
        <v>27.4</v>
      </c>
      <c r="BG49" s="28">
        <f t="shared" ref="BG49:BG53" si="439">AVERAGE(BE49:BF49)</f>
        <v>27.25</v>
      </c>
      <c r="BH49" s="28">
        <v>29.1</v>
      </c>
      <c r="BI49" s="28">
        <v>29.1</v>
      </c>
      <c r="BJ49" s="28">
        <f t="shared" ref="BJ49:BJ53" si="440">AVERAGE(BH49:BI49)</f>
        <v>29.1</v>
      </c>
      <c r="BK49" s="28">
        <v>29.4</v>
      </c>
      <c r="BL49" s="28">
        <v>29.5</v>
      </c>
      <c r="BM49" s="28">
        <f t="shared" ref="BM49:BM53" si="441">AVERAGE(BK49:BL49)</f>
        <v>29.45</v>
      </c>
      <c r="BN49" s="28">
        <v>31.1</v>
      </c>
      <c r="BO49" s="28">
        <v>31.4</v>
      </c>
      <c r="BP49" s="28">
        <f t="shared" ref="BP49:BP53" si="442">AVERAGE(BN49:BO49)</f>
        <v>31.25</v>
      </c>
      <c r="BQ49" s="28">
        <v>27.9</v>
      </c>
      <c r="BR49" s="28">
        <v>28</v>
      </c>
      <c r="BS49" s="28">
        <f t="shared" ref="BS49:BS53" si="443">AVERAGE(BQ49:BR49)</f>
        <v>27.95</v>
      </c>
      <c r="BT49" s="28">
        <v>25</v>
      </c>
      <c r="BU49" s="28">
        <v>25.1</v>
      </c>
      <c r="BV49" s="28">
        <f t="shared" ref="BV49:BV53" si="444">AVERAGE(BT49:BU49)</f>
        <v>25.05</v>
      </c>
      <c r="BW49" s="28">
        <v>30</v>
      </c>
      <c r="BX49" s="28">
        <v>30</v>
      </c>
      <c r="BY49" s="28">
        <f t="shared" ref="BY49:BY53" si="445">AVERAGE(BW49:BX49)</f>
        <v>30</v>
      </c>
      <c r="BZ49" s="28">
        <v>26.5</v>
      </c>
      <c r="CA49" s="28">
        <v>26.6</v>
      </c>
      <c r="CB49" s="28">
        <f t="shared" ref="CB49:CB53" si="446">AVERAGE(BZ49:CA49)</f>
        <v>26.55</v>
      </c>
      <c r="CC49" s="28">
        <v>23.7</v>
      </c>
      <c r="CD49" s="28">
        <v>23.7</v>
      </c>
      <c r="CE49" s="28">
        <f t="shared" ref="CE49:CE53" si="447">AVERAGE(CC49:CD49)</f>
        <v>23.7</v>
      </c>
      <c r="CF49" s="28">
        <v>30.3</v>
      </c>
      <c r="CG49" s="28">
        <v>30.2</v>
      </c>
      <c r="CH49" s="28">
        <f t="shared" ref="CH49:CH53" si="448">AVERAGE(CF49:CG49)</f>
        <v>30.25</v>
      </c>
      <c r="CI49" s="28">
        <v>31.1</v>
      </c>
      <c r="CJ49" s="28">
        <v>31.1</v>
      </c>
      <c r="CK49" s="28">
        <f t="shared" ref="CK49:CK53" si="449">AVERAGE(CI49:CJ49)</f>
        <v>31.1</v>
      </c>
      <c r="CL49" s="28">
        <v>30.7</v>
      </c>
      <c r="CM49" s="28">
        <v>30.6</v>
      </c>
      <c r="CN49" s="28">
        <f t="shared" ref="CN49:CN53" si="450">AVERAGE(CL49:CM49)</f>
        <v>30.65</v>
      </c>
      <c r="CO49" s="28">
        <v>31.2</v>
      </c>
      <c r="CP49" s="28">
        <v>31.2</v>
      </c>
      <c r="CQ49" s="28">
        <f t="shared" ref="CQ49:CQ53" si="451">AVERAGE(CO49:CP49)</f>
        <v>31.2</v>
      </c>
      <c r="CR49" s="28">
        <v>27.2</v>
      </c>
      <c r="CS49" s="28">
        <v>27.2</v>
      </c>
      <c r="CT49" s="28">
        <f t="shared" ref="CT49:CT53" si="452">AVERAGE(CR49:CS49)</f>
        <v>27.2</v>
      </c>
      <c r="CU49" s="28">
        <v>31.2</v>
      </c>
      <c r="CV49" s="28">
        <v>31.1</v>
      </c>
      <c r="CW49" s="28">
        <f t="shared" ref="CW49:CW53" si="453">AVERAGE(CU49:CV49)</f>
        <v>31.15</v>
      </c>
      <c r="CX49" s="41"/>
      <c r="CY49" s="28">
        <v>30.6</v>
      </c>
      <c r="CZ49" s="28">
        <v>30.7</v>
      </c>
      <c r="DA49" s="28">
        <f>AVERAGE(CY49:CZ49)</f>
        <v>30.65</v>
      </c>
      <c r="DB49" s="28">
        <v>27.6</v>
      </c>
      <c r="DC49" s="28">
        <v>27.5</v>
      </c>
      <c r="DD49" s="28">
        <f t="shared" ref="DD49:DD53" si="454">AVERAGE(DB49:DC49)</f>
        <v>27.55</v>
      </c>
      <c r="DE49" s="28">
        <v>28.6</v>
      </c>
      <c r="DF49" s="28">
        <v>28.6</v>
      </c>
      <c r="DG49" s="28">
        <f t="shared" ref="DG49:DG53" si="455">AVERAGE(DE49:DF49)</f>
        <v>28.6</v>
      </c>
      <c r="DH49" s="28">
        <v>29.8</v>
      </c>
      <c r="DI49" s="28">
        <v>29.6</v>
      </c>
      <c r="DJ49" s="28">
        <f t="shared" ref="DJ49:DJ53" si="456">AVERAGE(DH49:DI49)</f>
        <v>29.700000000000003</v>
      </c>
      <c r="DK49" s="28">
        <v>30.2</v>
      </c>
      <c r="DL49" s="28">
        <v>30.2</v>
      </c>
      <c r="DM49" s="28">
        <f t="shared" ref="DM49:DM53" si="457">AVERAGE(DK49:DL49)</f>
        <v>30.2</v>
      </c>
      <c r="DN49" s="28">
        <v>26.5</v>
      </c>
      <c r="DO49" s="28">
        <v>26.7</v>
      </c>
      <c r="DP49" s="28">
        <f t="shared" ref="DP49:DP53" si="458">AVERAGE(DN49:DO49)</f>
        <v>26.6</v>
      </c>
      <c r="DQ49" s="28">
        <v>24.2</v>
      </c>
      <c r="DR49" s="28">
        <v>24.2</v>
      </c>
      <c r="DS49" s="28">
        <f t="shared" ref="DS49:DS53" si="459">AVERAGE(DQ49:DR49)</f>
        <v>24.2</v>
      </c>
      <c r="DT49" s="28">
        <v>30</v>
      </c>
      <c r="DU49" s="28">
        <v>30.2</v>
      </c>
      <c r="DV49" s="28">
        <f t="shared" ref="DV49:DV53" si="460">AVERAGE(DT49:DU49)</f>
        <v>30.1</v>
      </c>
      <c r="DW49" s="28">
        <v>25.4</v>
      </c>
      <c r="DX49" s="28">
        <v>25.1</v>
      </c>
      <c r="DY49" s="28">
        <f t="shared" ref="DY49:DY53" si="461">AVERAGE(DW49:DX49)</f>
        <v>25.25</v>
      </c>
      <c r="DZ49" s="28">
        <v>22.2</v>
      </c>
      <c r="EA49" s="28">
        <v>22.1</v>
      </c>
      <c r="EB49" s="28">
        <f t="shared" ref="EB49:EB53" si="462">AVERAGE(DZ49:EA49)</f>
        <v>22.15</v>
      </c>
      <c r="EC49" s="28">
        <v>29.7</v>
      </c>
      <c r="ED49" s="28">
        <v>30.1</v>
      </c>
      <c r="EE49" s="28">
        <f t="shared" ref="EE49:EE53" si="463">AVERAGE(EC49:ED49)</f>
        <v>29.9</v>
      </c>
      <c r="EF49" s="28">
        <v>31.4</v>
      </c>
      <c r="EG49" s="28">
        <v>31.5</v>
      </c>
      <c r="EH49" s="28">
        <f t="shared" ref="EH49:EH53" si="464">AVERAGE(EF49:EG49)</f>
        <v>31.45</v>
      </c>
      <c r="EI49" s="28">
        <v>31.8</v>
      </c>
      <c r="EJ49" s="28">
        <v>31.8</v>
      </c>
      <c r="EK49" s="28">
        <f t="shared" ref="EK49:EK53" si="465">AVERAGE(EI49:EJ49)</f>
        <v>31.8</v>
      </c>
      <c r="EL49" s="28">
        <v>28.8</v>
      </c>
      <c r="EM49" s="28">
        <v>28.8</v>
      </c>
      <c r="EN49" s="28">
        <f t="shared" ref="EN49:EN53" si="466">AVERAGE(EL49:EM49)</f>
        <v>28.8</v>
      </c>
      <c r="EO49" s="28">
        <v>27.1</v>
      </c>
      <c r="EP49" s="28">
        <v>26.9</v>
      </c>
      <c r="EQ49" s="28">
        <f t="shared" ref="EQ49:EQ53" si="467">AVERAGE(EO49:EP49)</f>
        <v>27</v>
      </c>
      <c r="ER49" s="28">
        <v>30.8</v>
      </c>
      <c r="ES49" s="28">
        <v>30.8</v>
      </c>
      <c r="ET49" s="28">
        <f t="shared" ref="ET49:ET53" si="468">AVERAGE(ER49:ES49)</f>
        <v>30.8</v>
      </c>
      <c r="EU49" s="41"/>
      <c r="EV49" s="28">
        <v>29.9</v>
      </c>
      <c r="EW49" s="28">
        <v>30</v>
      </c>
      <c r="EX49" s="28">
        <f>AVERAGE(EV49:EW49)</f>
        <v>29.95</v>
      </c>
      <c r="EY49" s="28">
        <v>26.8</v>
      </c>
      <c r="EZ49" s="28">
        <v>26.7</v>
      </c>
      <c r="FA49" s="28">
        <f t="shared" ref="FA49:FA53" si="469">AVERAGE(EY49:EZ49)</f>
        <v>26.75</v>
      </c>
      <c r="FB49" s="28">
        <v>29.6</v>
      </c>
      <c r="FC49" s="28">
        <v>29.5</v>
      </c>
      <c r="FD49" s="28">
        <f t="shared" ref="FD49:FD53" si="470">AVERAGE(FB49:FC49)</f>
        <v>29.55</v>
      </c>
      <c r="FE49" s="28">
        <v>26.9</v>
      </c>
      <c r="FF49" s="28">
        <v>26.8</v>
      </c>
      <c r="FG49" s="28">
        <f t="shared" ref="FG49:FG53" si="471">AVERAGE(FE49:FF49)</f>
        <v>26.85</v>
      </c>
      <c r="FH49" s="28">
        <v>30.8</v>
      </c>
      <c r="FI49" s="28">
        <v>30.8</v>
      </c>
      <c r="FJ49" s="28">
        <f t="shared" ref="FJ49:FJ53" si="472">AVERAGE(FH49:FI49)</f>
        <v>30.8</v>
      </c>
      <c r="FK49" s="28">
        <v>27.3</v>
      </c>
      <c r="FL49" s="28">
        <v>27.3</v>
      </c>
      <c r="FM49" s="28">
        <f t="shared" ref="FM49:FM53" si="473">AVERAGE(FK49:FL49)</f>
        <v>27.3</v>
      </c>
      <c r="FN49" s="28">
        <v>25</v>
      </c>
      <c r="FO49" s="28">
        <v>25.6</v>
      </c>
      <c r="FP49" s="28">
        <f t="shared" ref="FP49:FP53" si="474">AVERAGE(FN49:FO49)</f>
        <v>25.3</v>
      </c>
      <c r="FQ49" s="28">
        <v>28.8</v>
      </c>
      <c r="FR49" s="28">
        <v>28.9</v>
      </c>
      <c r="FS49" s="28">
        <f t="shared" ref="FS49:FS53" si="475">AVERAGE(FQ49:FR49)</f>
        <v>28.85</v>
      </c>
      <c r="FT49" s="28">
        <v>27.2</v>
      </c>
      <c r="FU49" s="28">
        <v>27.2</v>
      </c>
      <c r="FV49" s="28">
        <f t="shared" ref="FV49:FV53" si="476">AVERAGE(FT49:FU49)</f>
        <v>27.2</v>
      </c>
      <c r="FW49" s="28">
        <v>21.8</v>
      </c>
      <c r="FX49" s="28">
        <v>21.8</v>
      </c>
      <c r="FY49" s="28">
        <f t="shared" ref="FY49:FY53" si="477">AVERAGE(FW49:FX49)</f>
        <v>21.8</v>
      </c>
      <c r="FZ49" s="28">
        <v>30.3</v>
      </c>
      <c r="GA49" s="28">
        <v>30.3</v>
      </c>
      <c r="GB49" s="28">
        <f t="shared" ref="GB49:GB53" si="478">AVERAGE(FZ49:GA49)</f>
        <v>30.3</v>
      </c>
      <c r="GC49" s="28">
        <v>31</v>
      </c>
      <c r="GD49" s="28">
        <v>31</v>
      </c>
      <c r="GE49" s="28">
        <f t="shared" ref="GE49:GE53" si="479">AVERAGE(GC49:GD49)</f>
        <v>31</v>
      </c>
      <c r="GF49" s="28">
        <v>31.1</v>
      </c>
      <c r="GG49" s="28">
        <v>30.8</v>
      </c>
      <c r="GH49" s="28">
        <f t="shared" ref="GH49:GH53" si="480">AVERAGE(GF49:GG49)</f>
        <v>30.950000000000003</v>
      </c>
      <c r="GI49" s="28">
        <v>30.1</v>
      </c>
      <c r="GJ49" s="28">
        <v>30</v>
      </c>
      <c r="GK49" s="28">
        <f t="shared" ref="GK49:GK53" si="481">AVERAGE(GI49:GJ49)</f>
        <v>30.05</v>
      </c>
      <c r="GL49" s="28">
        <v>26.9</v>
      </c>
      <c r="GM49" s="28">
        <v>27.2</v>
      </c>
      <c r="GN49" s="28">
        <f t="shared" ref="GN49:GN53" si="482">AVERAGE(GL49:GM49)</f>
        <v>27.049999999999997</v>
      </c>
      <c r="GO49" s="28">
        <v>29.3</v>
      </c>
      <c r="GP49" s="28">
        <v>29.3</v>
      </c>
      <c r="GQ49" s="28">
        <f t="shared" ref="GQ49:GQ53" si="483">AVERAGE(GO49:GP49)</f>
        <v>29.3</v>
      </c>
      <c r="GR49" s="41"/>
      <c r="GS49" s="41"/>
      <c r="GT49" s="45"/>
      <c r="GU49" s="28">
        <f t="shared" ref="GU49:GU53" si="484">0.07*G49+0.14*V49+0.05*Y49+0.07*AH49+0.13*((AE49+AW49)/2)+0.19*((AB49+AT49)/2)+0.35*((AQ49+AN49+S49+M49)/4)</f>
        <v>33.523875000000004</v>
      </c>
      <c r="GV49" s="28">
        <f>(G49+M49+P49+S49+V49+Y49+AB49+AE49+AH49+AK49+AN49+AQ49+AT49+AW49+AZ49)/15</f>
        <v>33.356666666666669</v>
      </c>
      <c r="GW49" s="41"/>
      <c r="GX49" s="45"/>
      <c r="GY49" s="28">
        <f>0.07*BD49+0.14*BS49+0.05*BU49+0.07*CE49+0.13*((CB49+CT49)/2)+0.19*((BY49+CQ49)/2)+0.35*((CN49+CK49+BP49+BJ49)/4)</f>
        <v>28.988499999999995</v>
      </c>
      <c r="GZ49" s="28">
        <f>(BD49+BJ49+BM49+BP49+BS49+BV49+BY49+CB49+CE49+CH49+CK49+CN49+CQ49+CT49+CW49)/15</f>
        <v>29.04</v>
      </c>
      <c r="HA49" s="41"/>
      <c r="HB49" s="45"/>
      <c r="HC49" s="28">
        <f t="shared" ref="HC49:HC53" si="485">0.07*DA49+0.14*DP49+0.05*DS49+0.07*EB49+0.13*((DY49+EQ49)/2)+0.19*((DV49+EN49)/2)+0.35*((DG49+DM49+EH49+EK49)/4)</f>
        <v>28.301124999999999</v>
      </c>
      <c r="HD49" s="28">
        <f>(DA49+DG49+DJ49+DM49+DP49+DS49+DV49+DY49+EB49+EE49+EH49+EK49+EN49+EQ49+ET49)/15</f>
        <v>28.48</v>
      </c>
      <c r="HE49" s="41"/>
      <c r="HF49" s="45"/>
      <c r="HG49" s="28">
        <f t="shared" ref="HG49:HG53" si="486">0.07*EX49+0.14*FM49+0.05*FP49+0.07*FY49+0.13*((FV49+GN49)/2)+0.19*((FS49+GK49)/2)+0.35*((FD49+FJ49+GE49+GH49)/4)</f>
        <v>28.532499999999999</v>
      </c>
      <c r="HH49" s="28">
        <f>(EX49+FD49+FG49+FJ49+FM49+FP49+FS49+FV49+FY49+GB49+GE49+GH49+GK49+GN49+GQ49)/15</f>
        <v>28.416666666666668</v>
      </c>
      <c r="HI49" s="21"/>
    </row>
    <row r="50" spans="1:217" ht="15.5" x14ac:dyDescent="0.35">
      <c r="A50" s="17"/>
      <c r="B50" s="28">
        <v>2</v>
      </c>
      <c r="C50" s="17"/>
      <c r="D50" s="41"/>
      <c r="E50" s="28">
        <v>34.1</v>
      </c>
      <c r="F50" s="28">
        <v>34</v>
      </c>
      <c r="G50" s="28">
        <f t="shared" ref="G50:G53" si="487">AVERAGE(E50:F50)</f>
        <v>34.049999999999997</v>
      </c>
      <c r="H50" s="28">
        <v>34</v>
      </c>
      <c r="I50" s="28">
        <v>33.9</v>
      </c>
      <c r="J50" s="28">
        <f t="shared" si="424"/>
        <v>33.950000000000003</v>
      </c>
      <c r="K50" s="28">
        <v>33.6</v>
      </c>
      <c r="L50" s="28">
        <v>33.700000000000003</v>
      </c>
      <c r="M50" s="28">
        <f t="shared" si="425"/>
        <v>33.650000000000006</v>
      </c>
      <c r="N50" s="28">
        <v>33.1</v>
      </c>
      <c r="O50" s="28">
        <v>33</v>
      </c>
      <c r="P50" s="28">
        <f t="shared" si="426"/>
        <v>33.049999999999997</v>
      </c>
      <c r="Q50" s="28">
        <v>33.799999999999997</v>
      </c>
      <c r="R50" s="28">
        <v>34</v>
      </c>
      <c r="S50" s="28">
        <f t="shared" si="427"/>
        <v>33.9</v>
      </c>
      <c r="T50" s="28">
        <v>32</v>
      </c>
      <c r="U50" s="28">
        <v>32</v>
      </c>
      <c r="V50" s="28">
        <f t="shared" si="428"/>
        <v>32</v>
      </c>
      <c r="W50" s="28">
        <v>31.9</v>
      </c>
      <c r="X50" s="28">
        <v>32</v>
      </c>
      <c r="Y50" s="28">
        <f t="shared" si="429"/>
        <v>31.95</v>
      </c>
      <c r="Z50" s="28">
        <v>32.9</v>
      </c>
      <c r="AA50" s="28">
        <v>33</v>
      </c>
      <c r="AB50" s="28">
        <f t="shared" si="430"/>
        <v>32.950000000000003</v>
      </c>
      <c r="AC50" s="28">
        <v>31.4</v>
      </c>
      <c r="AD50" s="28">
        <v>31.5</v>
      </c>
      <c r="AE50" s="28">
        <f t="shared" si="431"/>
        <v>31.45</v>
      </c>
      <c r="AF50" s="28">
        <v>28.4</v>
      </c>
      <c r="AG50" s="28">
        <v>28.3</v>
      </c>
      <c r="AH50" s="28">
        <f t="shared" si="432"/>
        <v>28.35</v>
      </c>
      <c r="AI50" s="28">
        <v>33.200000000000003</v>
      </c>
      <c r="AJ50" s="28">
        <v>33.299999999999997</v>
      </c>
      <c r="AK50" s="28">
        <f t="shared" si="433"/>
        <v>33.25</v>
      </c>
      <c r="AL50" s="28">
        <v>33.6</v>
      </c>
      <c r="AM50" s="28">
        <v>33.799999999999997</v>
      </c>
      <c r="AN50" s="28">
        <f t="shared" si="434"/>
        <v>33.700000000000003</v>
      </c>
      <c r="AO50" s="28">
        <v>33</v>
      </c>
      <c r="AP50" s="28">
        <v>32.9</v>
      </c>
      <c r="AQ50" s="28">
        <f t="shared" si="435"/>
        <v>32.950000000000003</v>
      </c>
      <c r="AR50" s="28">
        <v>32.5</v>
      </c>
      <c r="AS50" s="28">
        <v>32.299999999999997</v>
      </c>
      <c r="AT50" s="28">
        <f t="shared" si="436"/>
        <v>32.4</v>
      </c>
      <c r="AU50" s="28">
        <v>30.5</v>
      </c>
      <c r="AV50" s="28">
        <v>30.4</v>
      </c>
      <c r="AW50" s="28">
        <f t="shared" si="437"/>
        <v>30.45</v>
      </c>
      <c r="AX50" s="28">
        <v>31.6</v>
      </c>
      <c r="AY50" s="28">
        <v>31.6</v>
      </c>
      <c r="AZ50" s="28">
        <f t="shared" si="438"/>
        <v>31.6</v>
      </c>
      <c r="BA50" s="41"/>
      <c r="BB50" s="28">
        <v>29.9</v>
      </c>
      <c r="BC50" s="28">
        <v>29.9</v>
      </c>
      <c r="BD50" s="28">
        <f t="shared" ref="BD50:BD53" si="488">AVERAGE(BB50:BC50)</f>
        <v>29.9</v>
      </c>
      <c r="BE50" s="28">
        <v>27.6</v>
      </c>
      <c r="BF50" s="28">
        <v>28.1</v>
      </c>
      <c r="BG50" s="28">
        <f t="shared" si="439"/>
        <v>27.85</v>
      </c>
      <c r="BH50" s="28">
        <v>29.7</v>
      </c>
      <c r="BI50" s="28">
        <v>29.5</v>
      </c>
      <c r="BJ50" s="28">
        <f t="shared" si="440"/>
        <v>29.6</v>
      </c>
      <c r="BK50" s="28">
        <v>28.4</v>
      </c>
      <c r="BL50" s="28">
        <v>28.3</v>
      </c>
      <c r="BM50" s="28">
        <f t="shared" si="441"/>
        <v>28.35</v>
      </c>
      <c r="BN50" s="28">
        <v>28.8</v>
      </c>
      <c r="BO50" s="28">
        <v>28.9</v>
      </c>
      <c r="BP50" s="28">
        <f t="shared" si="442"/>
        <v>28.85</v>
      </c>
      <c r="BQ50" s="28">
        <v>26.5</v>
      </c>
      <c r="BR50" s="28">
        <v>26.3</v>
      </c>
      <c r="BS50" s="28">
        <f t="shared" si="443"/>
        <v>26.4</v>
      </c>
      <c r="BT50" s="28">
        <v>24</v>
      </c>
      <c r="BU50" s="28">
        <v>24.1</v>
      </c>
      <c r="BV50" s="28">
        <f t="shared" si="444"/>
        <v>24.05</v>
      </c>
      <c r="BW50" s="28">
        <v>28.3</v>
      </c>
      <c r="BX50" s="28">
        <v>28.2</v>
      </c>
      <c r="BY50" s="28">
        <f t="shared" si="445"/>
        <v>28.25</v>
      </c>
      <c r="BZ50" s="28">
        <v>25.5</v>
      </c>
      <c r="CA50" s="28">
        <v>25.6</v>
      </c>
      <c r="CB50" s="28">
        <f t="shared" si="446"/>
        <v>25.55</v>
      </c>
      <c r="CC50" s="28">
        <v>21.7</v>
      </c>
      <c r="CD50" s="28">
        <v>21.6</v>
      </c>
      <c r="CE50" s="28">
        <f t="shared" si="447"/>
        <v>21.65</v>
      </c>
      <c r="CF50" s="28">
        <v>28.3</v>
      </c>
      <c r="CG50" s="28">
        <v>28.2</v>
      </c>
      <c r="CH50" s="28">
        <f t="shared" si="448"/>
        <v>28.25</v>
      </c>
      <c r="CI50" s="28">
        <v>30.2</v>
      </c>
      <c r="CJ50" s="28">
        <v>30.4</v>
      </c>
      <c r="CK50" s="28">
        <f t="shared" si="449"/>
        <v>30.299999999999997</v>
      </c>
      <c r="CL50" s="28">
        <v>30</v>
      </c>
      <c r="CM50" s="28">
        <v>30</v>
      </c>
      <c r="CN50" s="28">
        <f t="shared" si="450"/>
        <v>30</v>
      </c>
      <c r="CO50" s="28">
        <v>28.3</v>
      </c>
      <c r="CP50" s="28">
        <v>28.5</v>
      </c>
      <c r="CQ50" s="28">
        <f t="shared" si="451"/>
        <v>28.4</v>
      </c>
      <c r="CR50" s="28">
        <v>26.6</v>
      </c>
      <c r="CS50" s="28">
        <v>26.6</v>
      </c>
      <c r="CT50" s="28">
        <f t="shared" si="452"/>
        <v>26.6</v>
      </c>
      <c r="CU50" s="28">
        <v>28.7</v>
      </c>
      <c r="CV50" s="28">
        <v>28.7</v>
      </c>
      <c r="CW50" s="28">
        <f t="shared" si="453"/>
        <v>28.7</v>
      </c>
      <c r="CX50" s="41"/>
      <c r="CY50" s="28">
        <v>30</v>
      </c>
      <c r="CZ50" s="28">
        <v>29.8</v>
      </c>
      <c r="DA50" s="28">
        <f t="shared" ref="DA50:DA53" si="489">AVERAGE(CY50:CZ50)</f>
        <v>29.9</v>
      </c>
      <c r="DB50" s="28">
        <v>27.1</v>
      </c>
      <c r="DC50" s="28">
        <v>26.8</v>
      </c>
      <c r="DD50" s="28">
        <f t="shared" si="454"/>
        <v>26.950000000000003</v>
      </c>
      <c r="DE50" s="28">
        <v>29.1</v>
      </c>
      <c r="DF50" s="28">
        <v>29.1</v>
      </c>
      <c r="DG50" s="28">
        <f t="shared" si="455"/>
        <v>29.1</v>
      </c>
      <c r="DH50" s="28">
        <v>27.7</v>
      </c>
      <c r="DI50" s="28">
        <v>27.9</v>
      </c>
      <c r="DJ50" s="28">
        <f t="shared" si="456"/>
        <v>27.799999999999997</v>
      </c>
      <c r="DK50" s="28">
        <v>28</v>
      </c>
      <c r="DL50" s="28">
        <v>28</v>
      </c>
      <c r="DM50" s="28">
        <f t="shared" si="457"/>
        <v>28</v>
      </c>
      <c r="DN50" s="28">
        <v>25.7</v>
      </c>
      <c r="DO50" s="28">
        <v>25.7</v>
      </c>
      <c r="DP50" s="28">
        <f t="shared" si="458"/>
        <v>25.7</v>
      </c>
      <c r="DQ50" s="28">
        <v>24.2</v>
      </c>
      <c r="DR50" s="28">
        <v>24.1</v>
      </c>
      <c r="DS50" s="28">
        <f t="shared" si="459"/>
        <v>24.15</v>
      </c>
      <c r="DT50" s="28">
        <v>28</v>
      </c>
      <c r="DU50" s="28">
        <v>28.4</v>
      </c>
      <c r="DV50" s="28">
        <f t="shared" si="460"/>
        <v>28.2</v>
      </c>
      <c r="DW50" s="28">
        <v>24.9</v>
      </c>
      <c r="DX50" s="28">
        <v>24.8</v>
      </c>
      <c r="DY50" s="28">
        <f t="shared" si="461"/>
        <v>24.85</v>
      </c>
      <c r="DZ50" s="28">
        <v>21.3</v>
      </c>
      <c r="EA50" s="28">
        <v>21.2</v>
      </c>
      <c r="EB50" s="28">
        <f t="shared" si="462"/>
        <v>21.25</v>
      </c>
      <c r="EC50" s="28">
        <v>28.6</v>
      </c>
      <c r="ED50" s="28">
        <v>28.8</v>
      </c>
      <c r="EE50" s="28">
        <f t="shared" si="463"/>
        <v>28.700000000000003</v>
      </c>
      <c r="EF50" s="28">
        <v>29.8</v>
      </c>
      <c r="EG50" s="28">
        <v>29.7</v>
      </c>
      <c r="EH50" s="28">
        <f t="shared" si="464"/>
        <v>29.75</v>
      </c>
      <c r="EI50" s="28">
        <v>30</v>
      </c>
      <c r="EJ50" s="28">
        <v>30.1</v>
      </c>
      <c r="EK50" s="28">
        <f t="shared" si="465"/>
        <v>30.05</v>
      </c>
      <c r="EL50" s="28">
        <v>28.4</v>
      </c>
      <c r="EM50" s="28">
        <v>28.4</v>
      </c>
      <c r="EN50" s="28">
        <f t="shared" si="466"/>
        <v>28.4</v>
      </c>
      <c r="EO50" s="28">
        <v>26.5</v>
      </c>
      <c r="EP50" s="28">
        <v>26.4</v>
      </c>
      <c r="EQ50" s="28">
        <f t="shared" si="467"/>
        <v>26.45</v>
      </c>
      <c r="ER50" s="28">
        <v>27.8</v>
      </c>
      <c r="ES50" s="28">
        <v>27.9</v>
      </c>
      <c r="ET50" s="28">
        <f t="shared" si="468"/>
        <v>27.85</v>
      </c>
      <c r="EU50" s="41"/>
      <c r="EV50" s="28">
        <v>29.9</v>
      </c>
      <c r="EW50" s="28">
        <v>30.3</v>
      </c>
      <c r="EX50" s="28">
        <f t="shared" ref="EX50:EX53" si="490">AVERAGE(EV50:EW50)</f>
        <v>30.1</v>
      </c>
      <c r="EY50" s="28">
        <v>27.6</v>
      </c>
      <c r="EZ50" s="28">
        <v>27.6</v>
      </c>
      <c r="FA50" s="28">
        <f t="shared" si="469"/>
        <v>27.6</v>
      </c>
      <c r="FB50" s="28">
        <v>30</v>
      </c>
      <c r="FC50" s="28">
        <v>29.7</v>
      </c>
      <c r="FD50" s="28">
        <f t="shared" si="470"/>
        <v>29.85</v>
      </c>
      <c r="FE50" s="28">
        <v>27.7</v>
      </c>
      <c r="FF50" s="28">
        <v>27.9</v>
      </c>
      <c r="FG50" s="28">
        <f t="shared" si="471"/>
        <v>27.799999999999997</v>
      </c>
      <c r="FH50" s="28">
        <v>28.3</v>
      </c>
      <c r="FI50" s="28">
        <v>28.3</v>
      </c>
      <c r="FJ50" s="28">
        <f t="shared" si="472"/>
        <v>28.3</v>
      </c>
      <c r="FK50" s="28">
        <v>25.9</v>
      </c>
      <c r="FL50" s="28">
        <v>25.7</v>
      </c>
      <c r="FM50" s="28">
        <f t="shared" si="473"/>
        <v>25.799999999999997</v>
      </c>
      <c r="FN50" s="28">
        <v>24.2</v>
      </c>
      <c r="FO50" s="28">
        <v>24.2</v>
      </c>
      <c r="FP50" s="28">
        <f t="shared" si="474"/>
        <v>24.2</v>
      </c>
      <c r="FQ50" s="28">
        <v>28.4</v>
      </c>
      <c r="FR50" s="28">
        <v>28.4</v>
      </c>
      <c r="FS50" s="28">
        <f t="shared" si="475"/>
        <v>28.4</v>
      </c>
      <c r="FT50" s="28">
        <v>25.4</v>
      </c>
      <c r="FU50" s="28">
        <v>25.7</v>
      </c>
      <c r="FV50" s="28">
        <f t="shared" si="476"/>
        <v>25.549999999999997</v>
      </c>
      <c r="FW50" s="28">
        <v>21.4</v>
      </c>
      <c r="FX50" s="28">
        <v>21.4</v>
      </c>
      <c r="FY50" s="28">
        <f t="shared" si="477"/>
        <v>21.4</v>
      </c>
      <c r="FZ50" s="28">
        <v>29.3</v>
      </c>
      <c r="GA50" s="28">
        <v>29.7</v>
      </c>
      <c r="GB50" s="28">
        <f t="shared" si="478"/>
        <v>29.5</v>
      </c>
      <c r="GC50" s="28">
        <v>30.3</v>
      </c>
      <c r="GD50" s="28">
        <v>30.2</v>
      </c>
      <c r="GE50" s="28">
        <f t="shared" si="479"/>
        <v>30.25</v>
      </c>
      <c r="GF50" s="28">
        <v>30.2</v>
      </c>
      <c r="GG50" s="28">
        <v>30.3</v>
      </c>
      <c r="GH50" s="28">
        <f t="shared" si="480"/>
        <v>30.25</v>
      </c>
      <c r="GI50" s="28">
        <v>28.6</v>
      </c>
      <c r="GJ50" s="28">
        <v>28.4</v>
      </c>
      <c r="GK50" s="28">
        <f t="shared" si="481"/>
        <v>28.5</v>
      </c>
      <c r="GL50" s="28">
        <v>26.4</v>
      </c>
      <c r="GM50" s="28">
        <v>26.4</v>
      </c>
      <c r="GN50" s="28">
        <f t="shared" si="482"/>
        <v>26.4</v>
      </c>
      <c r="GO50" s="28">
        <v>28.1</v>
      </c>
      <c r="GP50" s="28">
        <v>28.3</v>
      </c>
      <c r="GQ50" s="28">
        <f>AVERAGE(GO50:GP50)</f>
        <v>28.200000000000003</v>
      </c>
      <c r="GR50" s="41"/>
      <c r="GS50" s="41"/>
      <c r="GT50" s="45"/>
      <c r="GU50" s="28">
        <f t="shared" si="484"/>
        <v>32.419750000000001</v>
      </c>
      <c r="GV50" s="28">
        <f t="shared" ref="GV50:GV53" si="491">(G50+M50+P50+S50+V50+Y50+AB50+AE50+AH50+AK50+AN50+AQ50+AT50+AW50+AZ50)/15</f>
        <v>32.380000000000003</v>
      </c>
      <c r="GW50" s="41"/>
      <c r="GX50" s="45"/>
      <c r="GY50" s="28">
        <f t="shared" ref="GY50:GY53" si="492">0.07*BD50+0.14*BS50+0.05*BU50+0.07*CE50+0.13*((CB50+CT50)/2)+0.19*((BY50+CQ50)/2)+0.35*((CN50+CK50+BP50+BJ50)/4)</f>
        <v>27.671624999999999</v>
      </c>
      <c r="GZ50" s="28">
        <f t="shared" ref="GZ50:GZ53" si="493">(BD50+BJ50+BM50+BP50+BS50+BV50+BY50+CB50+CE50+CH50+CK50+CN50+CQ50+CT50+CW50)/15</f>
        <v>27.65666666666667</v>
      </c>
      <c r="HA50" s="41"/>
      <c r="HB50" s="45"/>
      <c r="HC50" s="28">
        <f t="shared" si="485"/>
        <v>27.326249999999998</v>
      </c>
      <c r="HD50" s="28">
        <f t="shared" ref="HD50:HD53" si="494">(DA50+DG50+DJ50+DM50+DP50+DS50+DV50+DY50+EB50+EE50+EH50+EK50+EN50+EQ50+ET50)/15</f>
        <v>27.34333333333333</v>
      </c>
      <c r="HE50" s="41"/>
      <c r="HF50" s="45"/>
      <c r="HG50" s="28">
        <f t="shared" si="486"/>
        <v>27.591124999999998</v>
      </c>
      <c r="HH50" s="28">
        <f t="shared" ref="HH50:HH53" si="495">(EX50+FD50+FG50+FJ50+FM50+FP50+FS50+FV50+FY50+GB50+GE50+GH50+GK50+GN50+GQ50)/15</f>
        <v>27.633333333333329</v>
      </c>
      <c r="HI50" s="21"/>
    </row>
    <row r="51" spans="1:217" ht="15.5" x14ac:dyDescent="0.35">
      <c r="A51" s="17"/>
      <c r="B51" s="28">
        <v>3</v>
      </c>
      <c r="C51" s="17"/>
      <c r="D51" s="41"/>
      <c r="E51" s="28">
        <v>33.6</v>
      </c>
      <c r="F51" s="28"/>
      <c r="G51" s="28">
        <f t="shared" si="487"/>
        <v>33.6</v>
      </c>
      <c r="H51" s="28">
        <v>33</v>
      </c>
      <c r="I51" s="28"/>
      <c r="J51" s="28">
        <f t="shared" si="424"/>
        <v>33</v>
      </c>
      <c r="K51" s="28">
        <v>34.1</v>
      </c>
      <c r="L51" s="28"/>
      <c r="M51" s="28">
        <f t="shared" si="425"/>
        <v>34.1</v>
      </c>
      <c r="N51" s="28">
        <v>33.6</v>
      </c>
      <c r="O51" s="28"/>
      <c r="P51" s="28">
        <f t="shared" si="426"/>
        <v>33.6</v>
      </c>
      <c r="Q51" s="28">
        <v>34.5</v>
      </c>
      <c r="R51" s="28"/>
      <c r="S51" s="28">
        <f t="shared" si="427"/>
        <v>34.5</v>
      </c>
      <c r="T51" s="28">
        <v>32.1</v>
      </c>
      <c r="U51" s="28"/>
      <c r="V51" s="28">
        <f t="shared" si="428"/>
        <v>32.1</v>
      </c>
      <c r="W51" s="28">
        <v>31.2</v>
      </c>
      <c r="X51" s="28"/>
      <c r="Y51" s="28">
        <f t="shared" si="429"/>
        <v>31.2</v>
      </c>
      <c r="Z51" s="28">
        <v>33</v>
      </c>
      <c r="AA51" s="28"/>
      <c r="AB51" s="28">
        <f t="shared" si="430"/>
        <v>33</v>
      </c>
      <c r="AC51" s="28">
        <v>32.1</v>
      </c>
      <c r="AD51" s="28"/>
      <c r="AE51" s="28">
        <f t="shared" si="431"/>
        <v>32.1</v>
      </c>
      <c r="AF51" s="28">
        <v>30.5</v>
      </c>
      <c r="AG51" s="28"/>
      <c r="AH51" s="28">
        <f t="shared" si="432"/>
        <v>30.5</v>
      </c>
      <c r="AI51" s="28">
        <v>32.700000000000003</v>
      </c>
      <c r="AJ51" s="28"/>
      <c r="AK51" s="28">
        <f t="shared" si="433"/>
        <v>32.700000000000003</v>
      </c>
      <c r="AL51" s="28">
        <v>33.6</v>
      </c>
      <c r="AM51" s="28"/>
      <c r="AN51" s="28">
        <f t="shared" si="434"/>
        <v>33.6</v>
      </c>
      <c r="AO51" s="28">
        <v>33.9</v>
      </c>
      <c r="AP51" s="28"/>
      <c r="AQ51" s="28">
        <f t="shared" si="435"/>
        <v>33.9</v>
      </c>
      <c r="AR51" s="28">
        <v>33.299999999999997</v>
      </c>
      <c r="AS51" s="28"/>
      <c r="AT51" s="28">
        <f t="shared" si="436"/>
        <v>33.299999999999997</v>
      </c>
      <c r="AU51" s="28">
        <v>32</v>
      </c>
      <c r="AV51" s="28"/>
      <c r="AW51" s="28">
        <f t="shared" si="437"/>
        <v>32</v>
      </c>
      <c r="AX51" s="28">
        <v>33.200000000000003</v>
      </c>
      <c r="AY51" s="28"/>
      <c r="AZ51" s="28">
        <f t="shared" si="438"/>
        <v>33.200000000000003</v>
      </c>
      <c r="BA51" s="41"/>
      <c r="BB51" s="28">
        <v>30.3</v>
      </c>
      <c r="BC51" s="28">
        <v>30.4</v>
      </c>
      <c r="BD51" s="28">
        <f t="shared" si="488"/>
        <v>30.35</v>
      </c>
      <c r="BE51" s="28">
        <v>27.2</v>
      </c>
      <c r="BF51" s="28">
        <v>27.1</v>
      </c>
      <c r="BG51" s="28">
        <f t="shared" si="439"/>
        <v>27.15</v>
      </c>
      <c r="BH51" s="28">
        <v>31.1</v>
      </c>
      <c r="BI51" s="28">
        <v>31.1</v>
      </c>
      <c r="BJ51" s="28">
        <f t="shared" si="440"/>
        <v>31.1</v>
      </c>
      <c r="BK51" s="28">
        <v>29.6</v>
      </c>
      <c r="BL51" s="28">
        <v>29.9</v>
      </c>
      <c r="BM51" s="28">
        <f t="shared" si="441"/>
        <v>29.75</v>
      </c>
      <c r="BN51" s="28">
        <v>32.1</v>
      </c>
      <c r="BO51" s="28">
        <v>32.1</v>
      </c>
      <c r="BP51" s="28">
        <f t="shared" si="442"/>
        <v>32.1</v>
      </c>
      <c r="BQ51" s="28">
        <v>27.1</v>
      </c>
      <c r="BR51" s="28">
        <v>27.3</v>
      </c>
      <c r="BS51" s="28">
        <f t="shared" si="443"/>
        <v>27.200000000000003</v>
      </c>
      <c r="BT51" s="28">
        <v>24.6</v>
      </c>
      <c r="BU51" s="28">
        <v>24.6</v>
      </c>
      <c r="BV51" s="28">
        <f t="shared" si="444"/>
        <v>24.6</v>
      </c>
      <c r="BW51" s="28">
        <v>29.9</v>
      </c>
      <c r="BX51" s="28">
        <v>29.9</v>
      </c>
      <c r="BY51" s="28">
        <f t="shared" si="445"/>
        <v>29.9</v>
      </c>
      <c r="BZ51" s="28">
        <v>27.9</v>
      </c>
      <c r="CA51" s="28">
        <v>28.1</v>
      </c>
      <c r="CB51" s="28">
        <f t="shared" si="446"/>
        <v>28</v>
      </c>
      <c r="CC51" s="28">
        <v>22.6</v>
      </c>
      <c r="CD51" s="28">
        <v>22.7</v>
      </c>
      <c r="CE51" s="28">
        <f t="shared" si="447"/>
        <v>22.65</v>
      </c>
      <c r="CF51" s="28">
        <v>29.2</v>
      </c>
      <c r="CG51" s="28">
        <v>29.4</v>
      </c>
      <c r="CH51" s="28">
        <f t="shared" si="448"/>
        <v>29.299999999999997</v>
      </c>
      <c r="CI51" s="28">
        <v>31.2</v>
      </c>
      <c r="CJ51" s="28">
        <v>31.2</v>
      </c>
      <c r="CK51" s="28">
        <f t="shared" si="449"/>
        <v>31.2</v>
      </c>
      <c r="CL51" s="28">
        <v>31.4</v>
      </c>
      <c r="CM51" s="28">
        <v>31.1</v>
      </c>
      <c r="CN51" s="28">
        <f t="shared" si="450"/>
        <v>31.25</v>
      </c>
      <c r="CO51" s="28">
        <v>30.5</v>
      </c>
      <c r="CP51" s="28">
        <v>30.3</v>
      </c>
      <c r="CQ51" s="28">
        <f t="shared" si="451"/>
        <v>30.4</v>
      </c>
      <c r="CR51" s="28">
        <v>27.7</v>
      </c>
      <c r="CS51" s="28">
        <v>27.6</v>
      </c>
      <c r="CT51" s="28">
        <f t="shared" si="452"/>
        <v>27.65</v>
      </c>
      <c r="CU51" s="28">
        <v>28.5</v>
      </c>
      <c r="CV51" s="28">
        <v>28.4</v>
      </c>
      <c r="CW51" s="28">
        <f t="shared" si="453"/>
        <v>28.45</v>
      </c>
      <c r="CX51" s="41"/>
      <c r="CY51" s="28">
        <v>30.3</v>
      </c>
      <c r="CZ51" s="28">
        <v>30.4</v>
      </c>
      <c r="DA51" s="28">
        <f t="shared" si="489"/>
        <v>30.35</v>
      </c>
      <c r="DB51" s="28">
        <v>26.8</v>
      </c>
      <c r="DC51" s="28">
        <v>26.6</v>
      </c>
      <c r="DD51" s="28">
        <f t="shared" si="454"/>
        <v>26.700000000000003</v>
      </c>
      <c r="DE51" s="28">
        <v>31.4</v>
      </c>
      <c r="DF51" s="28">
        <v>31.4</v>
      </c>
      <c r="DG51" s="28">
        <f t="shared" si="455"/>
        <v>31.4</v>
      </c>
      <c r="DH51" s="28">
        <v>29</v>
      </c>
      <c r="DI51" s="28">
        <v>29</v>
      </c>
      <c r="DJ51" s="28">
        <f t="shared" si="456"/>
        <v>29</v>
      </c>
      <c r="DK51" s="28">
        <v>31.3</v>
      </c>
      <c r="DL51" s="28">
        <v>31.4</v>
      </c>
      <c r="DM51" s="28">
        <f t="shared" si="457"/>
        <v>31.35</v>
      </c>
      <c r="DN51" s="28">
        <v>25.9</v>
      </c>
      <c r="DO51" s="28">
        <v>26.2</v>
      </c>
      <c r="DP51" s="28">
        <f t="shared" si="458"/>
        <v>26.049999999999997</v>
      </c>
      <c r="DQ51" s="28">
        <v>24.1</v>
      </c>
      <c r="DR51" s="28">
        <v>23.9</v>
      </c>
      <c r="DS51" s="28">
        <f t="shared" si="459"/>
        <v>24</v>
      </c>
      <c r="DT51" s="28">
        <v>29.4</v>
      </c>
      <c r="DU51" s="28">
        <v>29.2</v>
      </c>
      <c r="DV51" s="28">
        <f t="shared" si="460"/>
        <v>29.299999999999997</v>
      </c>
      <c r="DW51" s="28">
        <v>27.4</v>
      </c>
      <c r="DX51" s="28">
        <v>27.5</v>
      </c>
      <c r="DY51" s="28">
        <f t="shared" si="461"/>
        <v>27.45</v>
      </c>
      <c r="DZ51" s="28">
        <v>23</v>
      </c>
      <c r="EA51" s="28">
        <v>22.7</v>
      </c>
      <c r="EB51" s="28">
        <f t="shared" si="462"/>
        <v>22.85</v>
      </c>
      <c r="EC51" s="28">
        <v>29.2</v>
      </c>
      <c r="ED51" s="28">
        <v>29.1</v>
      </c>
      <c r="EE51" s="28">
        <f t="shared" si="463"/>
        <v>29.15</v>
      </c>
      <c r="EF51" s="28">
        <v>31.4</v>
      </c>
      <c r="EG51" s="28">
        <v>31.4</v>
      </c>
      <c r="EH51" s="28">
        <f t="shared" si="464"/>
        <v>31.4</v>
      </c>
      <c r="EI51" s="28">
        <v>31.2</v>
      </c>
      <c r="EJ51" s="28">
        <v>31.2</v>
      </c>
      <c r="EK51" s="28">
        <f t="shared" si="465"/>
        <v>31.2</v>
      </c>
      <c r="EL51" s="28">
        <v>30.3</v>
      </c>
      <c r="EM51" s="28">
        <v>30.4</v>
      </c>
      <c r="EN51" s="28">
        <f t="shared" si="466"/>
        <v>30.35</v>
      </c>
      <c r="EO51" s="28">
        <v>27.1</v>
      </c>
      <c r="EP51" s="28">
        <v>27</v>
      </c>
      <c r="EQ51" s="28">
        <f t="shared" si="467"/>
        <v>27.05</v>
      </c>
      <c r="ER51" s="28">
        <v>28</v>
      </c>
      <c r="ES51" s="28">
        <v>28.3</v>
      </c>
      <c r="ET51" s="28">
        <f t="shared" si="468"/>
        <v>28.15</v>
      </c>
      <c r="EU51" s="41"/>
      <c r="EV51" s="28">
        <v>30</v>
      </c>
      <c r="EW51" s="28">
        <v>29.9</v>
      </c>
      <c r="EX51" s="28">
        <f t="shared" si="490"/>
        <v>29.95</v>
      </c>
      <c r="EY51" s="28">
        <v>26.9</v>
      </c>
      <c r="EZ51" s="28">
        <v>27.1</v>
      </c>
      <c r="FA51" s="28">
        <f t="shared" si="469"/>
        <v>27</v>
      </c>
      <c r="FB51" s="28">
        <v>32.1</v>
      </c>
      <c r="FC51" s="28">
        <v>32.1</v>
      </c>
      <c r="FD51" s="28">
        <f t="shared" si="470"/>
        <v>32.1</v>
      </c>
      <c r="FE51" s="28">
        <v>28.9</v>
      </c>
      <c r="FF51" s="28">
        <v>28.9</v>
      </c>
      <c r="FG51" s="28">
        <f t="shared" si="471"/>
        <v>28.9</v>
      </c>
      <c r="FH51" s="28" t="s">
        <v>42</v>
      </c>
      <c r="FI51" s="28">
        <v>30.5</v>
      </c>
      <c r="FJ51" s="28">
        <f t="shared" si="472"/>
        <v>30.5</v>
      </c>
      <c r="FK51" s="28">
        <v>26.7</v>
      </c>
      <c r="FL51" s="28">
        <v>26.8</v>
      </c>
      <c r="FM51" s="28">
        <f t="shared" si="473"/>
        <v>26.75</v>
      </c>
      <c r="FN51" s="28">
        <v>24.4</v>
      </c>
      <c r="FO51" s="28">
        <v>24.5</v>
      </c>
      <c r="FP51" s="28">
        <f t="shared" si="474"/>
        <v>24.45</v>
      </c>
      <c r="FQ51" s="28">
        <v>28.3</v>
      </c>
      <c r="FR51" s="28">
        <v>28.5</v>
      </c>
      <c r="FS51" s="28">
        <f t="shared" si="475"/>
        <v>28.4</v>
      </c>
      <c r="FT51" s="28">
        <v>27.2</v>
      </c>
      <c r="FU51" s="28">
        <v>27.2</v>
      </c>
      <c r="FV51" s="28">
        <f t="shared" si="476"/>
        <v>27.2</v>
      </c>
      <c r="FW51" s="28">
        <v>22.8</v>
      </c>
      <c r="FX51" s="28">
        <v>22.5</v>
      </c>
      <c r="FY51" s="28">
        <f t="shared" si="477"/>
        <v>22.65</v>
      </c>
      <c r="FZ51" s="28">
        <v>29.1</v>
      </c>
      <c r="GA51" s="28">
        <v>29.3</v>
      </c>
      <c r="GB51" s="28">
        <f t="shared" si="478"/>
        <v>29.200000000000003</v>
      </c>
      <c r="GC51" s="28">
        <v>30.7</v>
      </c>
      <c r="GD51" s="28">
        <v>30.7</v>
      </c>
      <c r="GE51" s="28">
        <f t="shared" si="479"/>
        <v>30.7</v>
      </c>
      <c r="GF51" s="28">
        <v>30.5</v>
      </c>
      <c r="GG51" s="28">
        <v>30.7</v>
      </c>
      <c r="GH51" s="28">
        <f t="shared" si="480"/>
        <v>30.6</v>
      </c>
      <c r="GI51" s="28">
        <v>30.5</v>
      </c>
      <c r="GJ51" s="28">
        <v>30.5</v>
      </c>
      <c r="GK51" s="28">
        <f t="shared" si="481"/>
        <v>30.5</v>
      </c>
      <c r="GL51" s="28">
        <v>26.5</v>
      </c>
      <c r="GM51" s="28">
        <v>26.5</v>
      </c>
      <c r="GN51" s="28">
        <f t="shared" si="482"/>
        <v>26.5</v>
      </c>
      <c r="GO51" s="28">
        <v>30</v>
      </c>
      <c r="GP51" s="28">
        <v>29.7</v>
      </c>
      <c r="GQ51" s="28">
        <f t="shared" si="483"/>
        <v>29.85</v>
      </c>
      <c r="GR51" s="41"/>
      <c r="GS51" s="41"/>
      <c r="GT51" s="45"/>
      <c r="GU51" s="28">
        <f t="shared" si="484"/>
        <v>32.914749999999998</v>
      </c>
      <c r="GV51" s="28">
        <f t="shared" si="491"/>
        <v>32.893333333333331</v>
      </c>
      <c r="GW51" s="41"/>
      <c r="GX51" s="45"/>
      <c r="GY51" s="28">
        <f t="shared" si="492"/>
        <v>29.088124999999998</v>
      </c>
      <c r="GZ51" s="28">
        <f t="shared" si="493"/>
        <v>28.926666666666662</v>
      </c>
      <c r="HA51" s="41"/>
      <c r="HB51" s="45"/>
      <c r="HC51" s="28">
        <f t="shared" si="485"/>
        <v>28.748374999999999</v>
      </c>
      <c r="HD51" s="28">
        <f t="shared" si="494"/>
        <v>28.603333333333332</v>
      </c>
      <c r="HE51" s="41"/>
      <c r="HF51" s="45"/>
      <c r="HG51" s="28">
        <f t="shared" si="486"/>
        <v>28.576750000000004</v>
      </c>
      <c r="HH51" s="28">
        <f t="shared" si="495"/>
        <v>28.55</v>
      </c>
      <c r="HI51" s="21"/>
    </row>
    <row r="52" spans="1:217" ht="15.5" x14ac:dyDescent="0.35">
      <c r="A52" s="17"/>
      <c r="B52" s="28">
        <v>4</v>
      </c>
      <c r="C52" s="17"/>
      <c r="D52" s="41"/>
      <c r="E52" s="28">
        <v>34.4</v>
      </c>
      <c r="F52" s="28">
        <v>34.4</v>
      </c>
      <c r="G52" s="28">
        <f t="shared" si="487"/>
        <v>34.4</v>
      </c>
      <c r="H52" s="28">
        <v>33.299999999999997</v>
      </c>
      <c r="I52" s="28">
        <v>33.5</v>
      </c>
      <c r="J52" s="28">
        <f t="shared" si="424"/>
        <v>33.4</v>
      </c>
      <c r="K52" s="28">
        <v>33.9</v>
      </c>
      <c r="L52" s="28">
        <v>33.6</v>
      </c>
      <c r="M52" s="28">
        <f t="shared" si="425"/>
        <v>33.75</v>
      </c>
      <c r="N52" s="28">
        <v>33.299999999999997</v>
      </c>
      <c r="O52" s="28">
        <v>33.299999999999997</v>
      </c>
      <c r="P52" s="28">
        <f t="shared" si="426"/>
        <v>33.299999999999997</v>
      </c>
      <c r="Q52" s="28">
        <v>34.4</v>
      </c>
      <c r="R52" s="28">
        <v>34.1</v>
      </c>
      <c r="S52" s="28">
        <f t="shared" si="427"/>
        <v>34.25</v>
      </c>
      <c r="T52" s="28">
        <v>31.2</v>
      </c>
      <c r="U52" s="28">
        <v>31.1</v>
      </c>
      <c r="V52" s="28">
        <f t="shared" si="428"/>
        <v>31.15</v>
      </c>
      <c r="W52" s="28">
        <v>30.1</v>
      </c>
      <c r="X52" s="28">
        <v>30.3</v>
      </c>
      <c r="Y52" s="28">
        <f t="shared" si="429"/>
        <v>30.200000000000003</v>
      </c>
      <c r="Z52" s="28">
        <v>32.700000000000003</v>
      </c>
      <c r="AA52" s="28">
        <v>32.6</v>
      </c>
      <c r="AB52" s="28">
        <f t="shared" si="430"/>
        <v>32.650000000000006</v>
      </c>
      <c r="AC52" s="28">
        <v>31.4</v>
      </c>
      <c r="AD52" s="28">
        <v>31.5</v>
      </c>
      <c r="AE52" s="28">
        <f t="shared" si="431"/>
        <v>31.45</v>
      </c>
      <c r="AF52" s="28">
        <v>28.3</v>
      </c>
      <c r="AG52" s="28">
        <v>28.5</v>
      </c>
      <c r="AH52" s="28">
        <f t="shared" si="432"/>
        <v>28.4</v>
      </c>
      <c r="AI52" s="28">
        <v>33</v>
      </c>
      <c r="AJ52" s="28">
        <v>33.200000000000003</v>
      </c>
      <c r="AK52" s="28">
        <f t="shared" si="433"/>
        <v>33.1</v>
      </c>
      <c r="AL52" s="28">
        <v>33.799999999999997</v>
      </c>
      <c r="AM52" s="28">
        <v>33.6</v>
      </c>
      <c r="AN52" s="28">
        <f t="shared" si="434"/>
        <v>33.700000000000003</v>
      </c>
      <c r="AO52" s="28">
        <v>33.5</v>
      </c>
      <c r="AP52" s="28">
        <v>33.299999999999997</v>
      </c>
      <c r="AQ52" s="28">
        <f t="shared" si="435"/>
        <v>33.4</v>
      </c>
      <c r="AR52" s="28">
        <v>32.6</v>
      </c>
      <c r="AS52" s="28">
        <v>32.4</v>
      </c>
      <c r="AT52" s="28">
        <f t="shared" si="436"/>
        <v>32.5</v>
      </c>
      <c r="AU52" s="28">
        <v>32</v>
      </c>
      <c r="AV52" s="28">
        <v>32.299999999999997</v>
      </c>
      <c r="AW52" s="28">
        <f t="shared" si="437"/>
        <v>32.15</v>
      </c>
      <c r="AX52" s="28">
        <v>33</v>
      </c>
      <c r="AY52" s="28">
        <v>33</v>
      </c>
      <c r="AZ52" s="28">
        <f t="shared" si="438"/>
        <v>33</v>
      </c>
      <c r="BA52" s="41"/>
      <c r="BB52" s="28">
        <v>29.9</v>
      </c>
      <c r="BC52" s="28">
        <v>29.7</v>
      </c>
      <c r="BD52" s="28">
        <f t="shared" si="488"/>
        <v>29.799999999999997</v>
      </c>
      <c r="BE52" s="28">
        <v>27.7</v>
      </c>
      <c r="BF52" s="28">
        <v>27.7</v>
      </c>
      <c r="BG52" s="28">
        <f t="shared" si="439"/>
        <v>27.7</v>
      </c>
      <c r="BH52" s="28">
        <v>30.4</v>
      </c>
      <c r="BI52" s="28">
        <v>30.5</v>
      </c>
      <c r="BJ52" s="28">
        <f t="shared" si="440"/>
        <v>30.45</v>
      </c>
      <c r="BK52" s="28">
        <v>28.9</v>
      </c>
      <c r="BL52" s="28">
        <v>28.7</v>
      </c>
      <c r="BM52" s="28">
        <f t="shared" si="441"/>
        <v>28.799999999999997</v>
      </c>
      <c r="BN52" s="28">
        <v>29.9</v>
      </c>
      <c r="BO52" s="28">
        <v>29.6</v>
      </c>
      <c r="BP52" s="28">
        <f t="shared" si="442"/>
        <v>29.75</v>
      </c>
      <c r="BQ52" s="28">
        <v>26.1</v>
      </c>
      <c r="BR52" s="28">
        <v>26</v>
      </c>
      <c r="BS52" s="28">
        <f t="shared" si="443"/>
        <v>26.05</v>
      </c>
      <c r="BT52" s="28">
        <v>23.7</v>
      </c>
      <c r="BU52" s="28">
        <v>23.4</v>
      </c>
      <c r="BV52" s="28">
        <f t="shared" si="444"/>
        <v>23.549999999999997</v>
      </c>
      <c r="BW52" s="28">
        <v>30</v>
      </c>
      <c r="BX52" s="28">
        <v>29.9</v>
      </c>
      <c r="BY52" s="28">
        <f t="shared" si="445"/>
        <v>29.95</v>
      </c>
      <c r="BZ52" s="28">
        <v>27.1</v>
      </c>
      <c r="CA52" s="28">
        <v>27.2</v>
      </c>
      <c r="CB52" s="28">
        <f t="shared" si="446"/>
        <v>27.15</v>
      </c>
      <c r="CC52" s="28">
        <v>22.5</v>
      </c>
      <c r="CD52" s="28">
        <v>22.6</v>
      </c>
      <c r="CE52" s="28">
        <f t="shared" si="447"/>
        <v>22.55</v>
      </c>
      <c r="CF52" s="28">
        <v>29.2</v>
      </c>
      <c r="CG52" s="28">
        <v>29.1</v>
      </c>
      <c r="CH52" s="28">
        <f t="shared" si="448"/>
        <v>29.15</v>
      </c>
      <c r="CI52" s="28">
        <v>30.3</v>
      </c>
      <c r="CJ52" s="28">
        <v>30.3</v>
      </c>
      <c r="CK52" s="28">
        <f t="shared" si="449"/>
        <v>30.3</v>
      </c>
      <c r="CL52" s="28">
        <v>30</v>
      </c>
      <c r="CM52" s="28">
        <v>30</v>
      </c>
      <c r="CN52" s="28">
        <f t="shared" si="450"/>
        <v>30</v>
      </c>
      <c r="CO52" s="28">
        <v>29.2</v>
      </c>
      <c r="CP52" s="28">
        <v>29.4</v>
      </c>
      <c r="CQ52" s="28">
        <f t="shared" si="451"/>
        <v>29.299999999999997</v>
      </c>
      <c r="CR52" s="28">
        <v>27</v>
      </c>
      <c r="CS52" s="28">
        <v>27.4</v>
      </c>
      <c r="CT52" s="28">
        <f t="shared" si="452"/>
        <v>27.2</v>
      </c>
      <c r="CU52" s="28">
        <v>29.2</v>
      </c>
      <c r="CV52" s="28">
        <v>29.5</v>
      </c>
      <c r="CW52" s="28">
        <f t="shared" si="453"/>
        <v>29.35</v>
      </c>
      <c r="CX52" s="41"/>
      <c r="CY52" s="28">
        <v>28.8</v>
      </c>
      <c r="CZ52" s="28">
        <v>29.1</v>
      </c>
      <c r="DA52" s="28">
        <f t="shared" si="489"/>
        <v>28.950000000000003</v>
      </c>
      <c r="DB52" s="28">
        <v>26.2</v>
      </c>
      <c r="DC52" s="28">
        <v>26.3</v>
      </c>
      <c r="DD52" s="28">
        <f t="shared" si="454"/>
        <v>26.25</v>
      </c>
      <c r="DE52" s="28">
        <v>29.1</v>
      </c>
      <c r="DF52" s="28">
        <v>29.2</v>
      </c>
      <c r="DG52" s="28">
        <f t="shared" si="455"/>
        <v>29.15</v>
      </c>
      <c r="DH52" s="28">
        <v>28.3</v>
      </c>
      <c r="DI52" s="28">
        <v>28.3</v>
      </c>
      <c r="DJ52" s="28">
        <f t="shared" si="456"/>
        <v>28.3</v>
      </c>
      <c r="DK52" s="28">
        <v>29.5</v>
      </c>
      <c r="DL52" s="28">
        <v>29.6</v>
      </c>
      <c r="DM52" s="28">
        <f t="shared" si="457"/>
        <v>29.55</v>
      </c>
      <c r="DN52" s="28">
        <v>25.9</v>
      </c>
      <c r="DO52" s="28">
        <v>25.7</v>
      </c>
      <c r="DP52" s="28">
        <f t="shared" si="458"/>
        <v>25.799999999999997</v>
      </c>
      <c r="DQ52" s="28">
        <v>22.7</v>
      </c>
      <c r="DR52" s="28">
        <v>22.6</v>
      </c>
      <c r="DS52" s="28">
        <f t="shared" si="459"/>
        <v>22.65</v>
      </c>
      <c r="DT52" s="28">
        <v>29.6</v>
      </c>
      <c r="DU52" s="28">
        <v>29.2</v>
      </c>
      <c r="DV52" s="28">
        <f t="shared" si="460"/>
        <v>29.4</v>
      </c>
      <c r="DW52" s="28">
        <v>25.3</v>
      </c>
      <c r="DX52" s="28">
        <v>25.4</v>
      </c>
      <c r="DY52" s="28">
        <f t="shared" si="461"/>
        <v>25.35</v>
      </c>
      <c r="DZ52" s="28">
        <v>21.3</v>
      </c>
      <c r="EA52" s="28">
        <v>21.1</v>
      </c>
      <c r="EB52" s="28">
        <f t="shared" si="462"/>
        <v>21.200000000000003</v>
      </c>
      <c r="EC52" s="28">
        <v>29.1</v>
      </c>
      <c r="ED52" s="28">
        <v>29.2</v>
      </c>
      <c r="EE52" s="28">
        <f t="shared" si="463"/>
        <v>29.15</v>
      </c>
      <c r="EF52" s="28">
        <v>31.2</v>
      </c>
      <c r="EG52" s="28">
        <v>31.4</v>
      </c>
      <c r="EH52" s="28">
        <f t="shared" si="464"/>
        <v>31.299999999999997</v>
      </c>
      <c r="EI52" s="28">
        <v>30.4</v>
      </c>
      <c r="EJ52" s="28">
        <v>30.3</v>
      </c>
      <c r="EK52" s="28">
        <f t="shared" si="465"/>
        <v>30.35</v>
      </c>
      <c r="EL52" s="28">
        <v>28.3</v>
      </c>
      <c r="EM52" s="28">
        <v>28</v>
      </c>
      <c r="EN52" s="28">
        <f t="shared" si="466"/>
        <v>28.15</v>
      </c>
      <c r="EO52" s="28">
        <v>26.2</v>
      </c>
      <c r="EP52" s="28">
        <v>26</v>
      </c>
      <c r="EQ52" s="28">
        <f t="shared" si="467"/>
        <v>26.1</v>
      </c>
      <c r="ER52" s="28">
        <v>28.7</v>
      </c>
      <c r="ES52" s="28">
        <v>29.2</v>
      </c>
      <c r="ET52" s="28">
        <f t="shared" si="468"/>
        <v>28.95</v>
      </c>
      <c r="EU52" s="41"/>
      <c r="EV52" s="28">
        <v>28.8</v>
      </c>
      <c r="EW52" s="28">
        <v>29</v>
      </c>
      <c r="EX52" s="28">
        <f t="shared" si="490"/>
        <v>28.9</v>
      </c>
      <c r="EY52" s="28">
        <v>26.1</v>
      </c>
      <c r="EZ52" s="28">
        <v>26.1</v>
      </c>
      <c r="FA52" s="28">
        <f t="shared" si="469"/>
        <v>26.1</v>
      </c>
      <c r="FB52" s="28">
        <v>30</v>
      </c>
      <c r="FC52" s="28">
        <v>29.9</v>
      </c>
      <c r="FD52" s="28">
        <f t="shared" si="470"/>
        <v>29.95</v>
      </c>
      <c r="FE52" s="28">
        <v>27.9</v>
      </c>
      <c r="FF52" s="28">
        <v>28</v>
      </c>
      <c r="FG52" s="28">
        <f t="shared" si="471"/>
        <v>27.95</v>
      </c>
      <c r="FH52" s="28">
        <v>29.6</v>
      </c>
      <c r="FI52" s="28">
        <v>29.5</v>
      </c>
      <c r="FJ52" s="28">
        <f t="shared" si="472"/>
        <v>29.55</v>
      </c>
      <c r="FK52" s="28">
        <v>25.8</v>
      </c>
      <c r="FL52" s="28">
        <v>25.7</v>
      </c>
      <c r="FM52" s="28">
        <f t="shared" si="473"/>
        <v>25.75</v>
      </c>
      <c r="FN52" s="28">
        <v>22.6</v>
      </c>
      <c r="FO52" s="28">
        <v>22.5</v>
      </c>
      <c r="FP52" s="28">
        <f t="shared" si="474"/>
        <v>22.55</v>
      </c>
      <c r="FQ52" s="28">
        <v>29.5</v>
      </c>
      <c r="FR52" s="28">
        <v>29.4</v>
      </c>
      <c r="FS52" s="28">
        <f t="shared" si="475"/>
        <v>29.45</v>
      </c>
      <c r="FT52" s="28">
        <v>26.2</v>
      </c>
      <c r="FU52" s="28">
        <v>26.1</v>
      </c>
      <c r="FV52" s="28">
        <f t="shared" si="476"/>
        <v>26.15</v>
      </c>
      <c r="FW52" s="28">
        <v>21.1</v>
      </c>
      <c r="FX52" s="28">
        <v>20.9</v>
      </c>
      <c r="FY52" s="28">
        <f t="shared" si="477"/>
        <v>21</v>
      </c>
      <c r="FZ52" s="28">
        <v>28.7</v>
      </c>
      <c r="GA52" s="28">
        <v>28.6</v>
      </c>
      <c r="GB52" s="28">
        <f t="shared" si="478"/>
        <v>28.65</v>
      </c>
      <c r="GC52" s="28">
        <v>31.4</v>
      </c>
      <c r="GD52" s="28">
        <v>31</v>
      </c>
      <c r="GE52" s="28">
        <f t="shared" si="479"/>
        <v>31.2</v>
      </c>
      <c r="GF52" s="28">
        <v>30.2</v>
      </c>
      <c r="GG52" s="28">
        <v>30</v>
      </c>
      <c r="GH52" s="28">
        <f t="shared" si="480"/>
        <v>30.1</v>
      </c>
      <c r="GI52" s="28">
        <v>28.1</v>
      </c>
      <c r="GJ52" s="28">
        <v>28</v>
      </c>
      <c r="GK52" s="28">
        <f t="shared" si="481"/>
        <v>28.05</v>
      </c>
      <c r="GL52" s="28">
        <v>26.1</v>
      </c>
      <c r="GM52" s="28">
        <v>26.2</v>
      </c>
      <c r="GN52" s="28">
        <f t="shared" si="482"/>
        <v>26.15</v>
      </c>
      <c r="GO52" s="28">
        <v>29.6</v>
      </c>
      <c r="GP52" s="28">
        <v>29.7</v>
      </c>
      <c r="GQ52" s="28">
        <f t="shared" si="483"/>
        <v>29.65</v>
      </c>
      <c r="GR52" s="41"/>
      <c r="GS52" s="41"/>
      <c r="GT52" s="45"/>
      <c r="GU52" s="28">
        <f t="shared" si="484"/>
        <v>32.411500000000004</v>
      </c>
      <c r="GV52" s="28">
        <f t="shared" si="491"/>
        <v>32.493333333333332</v>
      </c>
      <c r="GW52" s="41"/>
      <c r="GX52" s="45"/>
      <c r="GY52" s="28">
        <f t="shared" si="492"/>
        <v>28.18675</v>
      </c>
      <c r="GZ52" s="28">
        <f t="shared" si="493"/>
        <v>28.223333333333336</v>
      </c>
      <c r="HA52" s="41"/>
      <c r="HB52" s="45"/>
      <c r="HC52" s="28">
        <f t="shared" si="485"/>
        <v>27.597124999999998</v>
      </c>
      <c r="HD52" s="28">
        <f t="shared" si="494"/>
        <v>27.623333333333335</v>
      </c>
      <c r="HE52" s="41"/>
      <c r="HF52" s="45"/>
      <c r="HG52" s="28">
        <f t="shared" si="486"/>
        <v>27.657499999999999</v>
      </c>
      <c r="HH52" s="28">
        <f t="shared" si="495"/>
        <v>27.669999999999998</v>
      </c>
      <c r="HI52" s="21"/>
    </row>
    <row r="53" spans="1:217" ht="15.5" x14ac:dyDescent="0.35">
      <c r="A53" s="17"/>
      <c r="B53" s="28">
        <v>5</v>
      </c>
      <c r="C53" s="17"/>
      <c r="D53" s="41"/>
      <c r="E53" s="28">
        <v>35</v>
      </c>
      <c r="F53" s="28">
        <v>35.200000000000003</v>
      </c>
      <c r="G53" s="28">
        <f t="shared" si="487"/>
        <v>35.1</v>
      </c>
      <c r="H53" s="28">
        <v>33.9</v>
      </c>
      <c r="I53" s="28">
        <v>34</v>
      </c>
      <c r="J53" s="28">
        <f t="shared" si="424"/>
        <v>33.950000000000003</v>
      </c>
      <c r="K53" s="28">
        <v>33.9</v>
      </c>
      <c r="L53" s="28">
        <v>34</v>
      </c>
      <c r="M53" s="28">
        <f t="shared" si="425"/>
        <v>33.950000000000003</v>
      </c>
      <c r="N53" s="28">
        <v>31.9</v>
      </c>
      <c r="O53" s="28">
        <v>31.9</v>
      </c>
      <c r="P53" s="28">
        <f t="shared" si="426"/>
        <v>31.9</v>
      </c>
      <c r="Q53" s="28">
        <v>33.5</v>
      </c>
      <c r="R53" s="28">
        <v>33.6</v>
      </c>
      <c r="S53" s="28">
        <f t="shared" si="427"/>
        <v>33.549999999999997</v>
      </c>
      <c r="T53" s="28">
        <v>33</v>
      </c>
      <c r="U53" s="28">
        <v>32.9</v>
      </c>
      <c r="V53" s="28">
        <f t="shared" si="428"/>
        <v>32.950000000000003</v>
      </c>
      <c r="W53" s="28">
        <v>32.9</v>
      </c>
      <c r="X53" s="28">
        <v>32.9</v>
      </c>
      <c r="Y53" s="28">
        <f t="shared" si="429"/>
        <v>32.9</v>
      </c>
      <c r="Z53" s="28">
        <v>32.9</v>
      </c>
      <c r="AA53" s="28">
        <v>32.9</v>
      </c>
      <c r="AB53" s="28">
        <f t="shared" si="430"/>
        <v>32.9</v>
      </c>
      <c r="AC53" s="28">
        <v>33.6</v>
      </c>
      <c r="AD53" s="28">
        <v>33.799999999999997</v>
      </c>
      <c r="AE53" s="28">
        <f t="shared" si="431"/>
        <v>33.700000000000003</v>
      </c>
      <c r="AF53" s="28">
        <v>32.5</v>
      </c>
      <c r="AG53" s="28">
        <v>32.4</v>
      </c>
      <c r="AH53" s="28">
        <f t="shared" si="432"/>
        <v>32.450000000000003</v>
      </c>
      <c r="AI53" s="28">
        <v>34.200000000000003</v>
      </c>
      <c r="AJ53" s="28">
        <v>34.1</v>
      </c>
      <c r="AK53" s="28">
        <f t="shared" si="433"/>
        <v>34.150000000000006</v>
      </c>
      <c r="AL53" s="28">
        <v>34.4</v>
      </c>
      <c r="AM53" s="28">
        <v>34.5</v>
      </c>
      <c r="AN53" s="28">
        <f t="shared" si="434"/>
        <v>34.450000000000003</v>
      </c>
      <c r="AO53" s="28">
        <v>33.799999999999997</v>
      </c>
      <c r="AP53" s="28">
        <v>34.1</v>
      </c>
      <c r="AQ53" s="28">
        <f t="shared" si="435"/>
        <v>33.950000000000003</v>
      </c>
      <c r="AR53" s="28">
        <v>32.700000000000003</v>
      </c>
      <c r="AS53" s="28">
        <v>32.6</v>
      </c>
      <c r="AT53" s="28">
        <f t="shared" si="436"/>
        <v>32.650000000000006</v>
      </c>
      <c r="AU53" s="28">
        <v>32.200000000000003</v>
      </c>
      <c r="AV53" s="28">
        <v>32.1</v>
      </c>
      <c r="AW53" s="28">
        <f t="shared" si="437"/>
        <v>32.150000000000006</v>
      </c>
      <c r="AX53" s="28">
        <v>32.200000000000003</v>
      </c>
      <c r="AY53" s="28">
        <v>32.299999999999997</v>
      </c>
      <c r="AZ53" s="28">
        <f t="shared" si="438"/>
        <v>32.25</v>
      </c>
      <c r="BA53" s="41"/>
      <c r="BB53" s="28">
        <v>31.1</v>
      </c>
      <c r="BC53" s="28">
        <v>31.1</v>
      </c>
      <c r="BD53" s="28">
        <f t="shared" si="488"/>
        <v>31.1</v>
      </c>
      <c r="BE53" s="28">
        <v>28.4</v>
      </c>
      <c r="BF53" s="28">
        <v>28.6</v>
      </c>
      <c r="BG53" s="28">
        <f t="shared" si="439"/>
        <v>28.5</v>
      </c>
      <c r="BH53" s="28">
        <v>28.6</v>
      </c>
      <c r="BI53" s="28">
        <v>28.6</v>
      </c>
      <c r="BJ53" s="28">
        <f t="shared" si="440"/>
        <v>28.6</v>
      </c>
      <c r="BK53" s="28">
        <v>27.1</v>
      </c>
      <c r="BL53" s="28">
        <v>27</v>
      </c>
      <c r="BM53" s="28">
        <f t="shared" si="441"/>
        <v>27.05</v>
      </c>
      <c r="BN53" s="28">
        <v>29.7</v>
      </c>
      <c r="BO53" s="28">
        <v>29.8</v>
      </c>
      <c r="BP53" s="28">
        <f t="shared" si="442"/>
        <v>29.75</v>
      </c>
      <c r="BQ53" s="28">
        <v>27.8</v>
      </c>
      <c r="BR53" s="28">
        <v>28</v>
      </c>
      <c r="BS53" s="28">
        <f t="shared" si="443"/>
        <v>27.9</v>
      </c>
      <c r="BT53" s="28">
        <v>25.5</v>
      </c>
      <c r="BU53" s="28">
        <v>25.6</v>
      </c>
      <c r="BV53" s="28">
        <f t="shared" si="444"/>
        <v>25.55</v>
      </c>
      <c r="BW53" s="28">
        <v>27.8</v>
      </c>
      <c r="BX53" s="28">
        <v>27.8</v>
      </c>
      <c r="BY53" s="28">
        <f t="shared" si="445"/>
        <v>27.8</v>
      </c>
      <c r="BZ53" s="28">
        <v>28.4</v>
      </c>
      <c r="CA53" s="28">
        <v>28.7</v>
      </c>
      <c r="CB53" s="28">
        <f t="shared" si="446"/>
        <v>28.549999999999997</v>
      </c>
      <c r="CC53" s="28">
        <v>24.9</v>
      </c>
      <c r="CD53" s="28">
        <v>25</v>
      </c>
      <c r="CE53" s="28">
        <f t="shared" si="447"/>
        <v>24.95</v>
      </c>
      <c r="CF53" s="28">
        <v>30.1</v>
      </c>
      <c r="CG53" s="28">
        <v>30</v>
      </c>
      <c r="CH53" s="28">
        <f t="shared" si="448"/>
        <v>30.05</v>
      </c>
      <c r="CI53" s="28">
        <v>31.7</v>
      </c>
      <c r="CJ53" s="28">
        <v>31.7</v>
      </c>
      <c r="CK53" s="28">
        <f t="shared" si="449"/>
        <v>31.7</v>
      </c>
      <c r="CL53" s="28">
        <v>30.1</v>
      </c>
      <c r="CM53" s="28">
        <v>30.3</v>
      </c>
      <c r="CN53" s="28">
        <f t="shared" si="450"/>
        <v>30.200000000000003</v>
      </c>
      <c r="CO53" s="28">
        <v>28.2</v>
      </c>
      <c r="CP53" s="28">
        <v>28.2</v>
      </c>
      <c r="CQ53" s="28">
        <f t="shared" si="451"/>
        <v>28.2</v>
      </c>
      <c r="CR53" s="28">
        <v>27.1</v>
      </c>
      <c r="CS53" s="28">
        <v>27.3</v>
      </c>
      <c r="CT53" s="28">
        <f t="shared" si="452"/>
        <v>27.200000000000003</v>
      </c>
      <c r="CU53" s="28">
        <v>29</v>
      </c>
      <c r="CV53" s="28">
        <v>29</v>
      </c>
      <c r="CW53" s="28">
        <f t="shared" si="453"/>
        <v>29</v>
      </c>
      <c r="CX53" s="41"/>
      <c r="CY53" s="28">
        <v>30.8</v>
      </c>
      <c r="CZ53" s="28">
        <v>30.8</v>
      </c>
      <c r="DA53" s="28">
        <f t="shared" si="489"/>
        <v>30.8</v>
      </c>
      <c r="DB53" s="28">
        <v>27.8</v>
      </c>
      <c r="DC53" s="28">
        <v>27.7</v>
      </c>
      <c r="DD53" s="28">
        <f t="shared" si="454"/>
        <v>27.75</v>
      </c>
      <c r="DE53" s="28">
        <v>27.9</v>
      </c>
      <c r="DF53" s="28">
        <v>28</v>
      </c>
      <c r="DG53" s="28">
        <f t="shared" si="455"/>
        <v>27.95</v>
      </c>
      <c r="DH53" s="28">
        <v>26.4</v>
      </c>
      <c r="DI53" s="28">
        <v>26.5</v>
      </c>
      <c r="DJ53" s="28">
        <f t="shared" si="456"/>
        <v>26.45</v>
      </c>
      <c r="DK53" s="28">
        <v>29.6</v>
      </c>
      <c r="DL53" s="28">
        <v>29.5</v>
      </c>
      <c r="DM53" s="28">
        <f t="shared" si="457"/>
        <v>29.55</v>
      </c>
      <c r="DN53" s="28">
        <v>26.9</v>
      </c>
      <c r="DO53" s="28">
        <v>27.1</v>
      </c>
      <c r="DP53" s="28">
        <f t="shared" si="458"/>
        <v>27</v>
      </c>
      <c r="DQ53" s="28">
        <v>24.3</v>
      </c>
      <c r="DR53" s="28">
        <v>24.4</v>
      </c>
      <c r="DS53" s="28">
        <f t="shared" si="459"/>
        <v>24.35</v>
      </c>
      <c r="DT53" s="28">
        <v>27.3</v>
      </c>
      <c r="DU53" s="28">
        <v>27.6</v>
      </c>
      <c r="DV53" s="28">
        <f t="shared" si="460"/>
        <v>27.450000000000003</v>
      </c>
      <c r="DW53" s="28">
        <v>28</v>
      </c>
      <c r="DX53" s="28">
        <v>27.8</v>
      </c>
      <c r="DY53" s="28">
        <f t="shared" si="461"/>
        <v>27.9</v>
      </c>
      <c r="DZ53" s="28">
        <v>23.6</v>
      </c>
      <c r="EA53" s="28">
        <v>23.7</v>
      </c>
      <c r="EB53" s="28">
        <f t="shared" si="462"/>
        <v>23.65</v>
      </c>
      <c r="EC53" s="28">
        <v>30.4</v>
      </c>
      <c r="ED53" s="28">
        <v>30.5</v>
      </c>
      <c r="EE53" s="28">
        <f t="shared" si="463"/>
        <v>30.45</v>
      </c>
      <c r="EF53" s="28">
        <v>31.7</v>
      </c>
      <c r="EG53" s="28">
        <v>31.5</v>
      </c>
      <c r="EH53" s="28">
        <f t="shared" si="464"/>
        <v>31.6</v>
      </c>
      <c r="EI53" s="28">
        <v>30.6</v>
      </c>
      <c r="EJ53" s="28">
        <v>30.7</v>
      </c>
      <c r="EK53" s="28">
        <f t="shared" si="465"/>
        <v>30.65</v>
      </c>
      <c r="EL53" s="28">
        <v>28.3</v>
      </c>
      <c r="EM53" s="28">
        <v>28.4</v>
      </c>
      <c r="EN53" s="28">
        <f t="shared" si="466"/>
        <v>28.35</v>
      </c>
      <c r="EO53" s="28">
        <v>26.7</v>
      </c>
      <c r="EP53" s="28">
        <v>26.8</v>
      </c>
      <c r="EQ53" s="28">
        <f t="shared" si="467"/>
        <v>26.75</v>
      </c>
      <c r="ER53" s="28">
        <v>28.3</v>
      </c>
      <c r="ES53" s="28">
        <v>28.3</v>
      </c>
      <c r="ET53" s="28">
        <f t="shared" si="468"/>
        <v>28.3</v>
      </c>
      <c r="EU53" s="41"/>
      <c r="EV53" s="28">
        <v>30.1</v>
      </c>
      <c r="EW53" s="28">
        <v>30.3</v>
      </c>
      <c r="EX53" s="28">
        <f t="shared" si="490"/>
        <v>30.200000000000003</v>
      </c>
      <c r="EY53" s="28">
        <v>27.3</v>
      </c>
      <c r="EZ53" s="28">
        <v>27.2</v>
      </c>
      <c r="FA53" s="28">
        <f t="shared" si="469"/>
        <v>27.25</v>
      </c>
      <c r="FB53" s="28">
        <v>29</v>
      </c>
      <c r="FC53" s="28">
        <v>28.7</v>
      </c>
      <c r="FD53" s="28">
        <f t="shared" si="470"/>
        <v>28.85</v>
      </c>
      <c r="FE53" s="28">
        <v>25.9</v>
      </c>
      <c r="FF53" s="28">
        <v>25.9</v>
      </c>
      <c r="FG53" s="28">
        <f t="shared" si="471"/>
        <v>25.9</v>
      </c>
      <c r="FH53" s="28">
        <v>29.2</v>
      </c>
      <c r="FI53" s="28">
        <v>29.4</v>
      </c>
      <c r="FJ53" s="28">
        <f t="shared" si="472"/>
        <v>29.299999999999997</v>
      </c>
      <c r="FK53" s="28">
        <v>26.7</v>
      </c>
      <c r="FL53" s="28">
        <v>26.8</v>
      </c>
      <c r="FM53" s="28">
        <f t="shared" si="473"/>
        <v>26.75</v>
      </c>
      <c r="FN53" s="28">
        <v>23.5</v>
      </c>
      <c r="FO53" s="28">
        <v>23.4</v>
      </c>
      <c r="FP53" s="28">
        <f t="shared" si="474"/>
        <v>23.45</v>
      </c>
      <c r="FQ53" s="28">
        <v>27</v>
      </c>
      <c r="FR53" s="28">
        <v>27</v>
      </c>
      <c r="FS53" s="28">
        <f t="shared" si="475"/>
        <v>27</v>
      </c>
      <c r="FT53" s="28">
        <v>27.1</v>
      </c>
      <c r="FU53" s="28">
        <v>27.1</v>
      </c>
      <c r="FV53" s="28">
        <f t="shared" si="476"/>
        <v>27.1</v>
      </c>
      <c r="FW53" s="28">
        <v>22.6</v>
      </c>
      <c r="FX53" s="28">
        <v>22.6</v>
      </c>
      <c r="FY53" s="28">
        <f t="shared" si="477"/>
        <v>22.6</v>
      </c>
      <c r="FZ53" s="28">
        <v>29.8</v>
      </c>
      <c r="GA53" s="28">
        <v>29.9</v>
      </c>
      <c r="GB53" s="28">
        <f t="shared" si="478"/>
        <v>29.85</v>
      </c>
      <c r="GC53" s="28">
        <v>31.2</v>
      </c>
      <c r="GD53" s="28">
        <v>31.2</v>
      </c>
      <c r="GE53" s="28">
        <f t="shared" si="479"/>
        <v>31.2</v>
      </c>
      <c r="GF53" s="28">
        <v>30.2</v>
      </c>
      <c r="GG53" s="28">
        <v>30.3</v>
      </c>
      <c r="GH53" s="28">
        <f t="shared" si="480"/>
        <v>30.25</v>
      </c>
      <c r="GI53" s="28">
        <v>27.4</v>
      </c>
      <c r="GJ53" s="28">
        <v>27.6</v>
      </c>
      <c r="GK53" s="28">
        <f t="shared" si="481"/>
        <v>27.5</v>
      </c>
      <c r="GL53" s="28">
        <v>26.5</v>
      </c>
      <c r="GM53" s="28">
        <v>26.5</v>
      </c>
      <c r="GN53" s="28">
        <f t="shared" si="482"/>
        <v>26.5</v>
      </c>
      <c r="GO53" s="28">
        <v>27.7</v>
      </c>
      <c r="GP53" s="28">
        <v>27.9</v>
      </c>
      <c r="GQ53" s="28">
        <f t="shared" si="483"/>
        <v>27.799999999999997</v>
      </c>
      <c r="GR53" s="41"/>
      <c r="GS53" s="41"/>
      <c r="GT53" s="45"/>
      <c r="GU53" s="28">
        <f t="shared" si="484"/>
        <v>33.385249999999999</v>
      </c>
      <c r="GV53" s="28">
        <f t="shared" si="491"/>
        <v>33.266666666666659</v>
      </c>
      <c r="GW53" s="41"/>
      <c r="GX53" s="45"/>
      <c r="GY53" s="28">
        <f t="shared" si="492"/>
        <v>28.575125</v>
      </c>
      <c r="GZ53" s="28">
        <f t="shared" si="493"/>
        <v>28.506666666666664</v>
      </c>
      <c r="HA53" s="41"/>
      <c r="HB53" s="45"/>
      <c r="HC53" s="28">
        <f t="shared" si="485"/>
        <v>28.140374999999999</v>
      </c>
      <c r="HD53" s="28">
        <f t="shared" si="494"/>
        <v>28.080000000000002</v>
      </c>
      <c r="HE53" s="41"/>
      <c r="HF53" s="45"/>
      <c r="HG53" s="28">
        <f t="shared" si="486"/>
        <v>27.740000000000002</v>
      </c>
      <c r="HH53" s="28">
        <f t="shared" si="495"/>
        <v>27.616666666666667</v>
      </c>
      <c r="HI53" s="21"/>
    </row>
    <row r="54" spans="1:217" ht="15.5" x14ac:dyDescent="0.35">
      <c r="A54" s="17"/>
      <c r="B54" s="28">
        <v>7</v>
      </c>
      <c r="C54" s="17"/>
      <c r="D54" s="41"/>
      <c r="E54" s="28">
        <v>34.6</v>
      </c>
      <c r="F54" s="28">
        <v>34.6</v>
      </c>
      <c r="G54" s="28">
        <f>AVERAGE(F54,E54)</f>
        <v>34.6</v>
      </c>
      <c r="H54" s="28">
        <v>33.200000000000003</v>
      </c>
      <c r="I54" s="28">
        <v>33.700000000000003</v>
      </c>
      <c r="J54" s="28">
        <f>AVERAGE(I54,H54)</f>
        <v>33.450000000000003</v>
      </c>
      <c r="K54" s="28">
        <v>32.9</v>
      </c>
      <c r="L54" s="28">
        <v>32.9</v>
      </c>
      <c r="M54" s="28">
        <f>AVERAGE(L54,K54)</f>
        <v>32.9</v>
      </c>
      <c r="N54" s="28">
        <v>32.9</v>
      </c>
      <c r="O54" s="28">
        <v>32.9</v>
      </c>
      <c r="P54" s="28">
        <f>AVERAGE(O54,N54)</f>
        <v>32.9</v>
      </c>
      <c r="Q54" s="28">
        <v>33.299999999999997</v>
      </c>
      <c r="R54" s="28">
        <v>33.200000000000003</v>
      </c>
      <c r="S54" s="28">
        <f>AVERAGE(R54,Q54)</f>
        <v>33.25</v>
      </c>
      <c r="T54" s="28">
        <v>31.8</v>
      </c>
      <c r="U54" s="28">
        <v>32.4</v>
      </c>
      <c r="V54" s="28">
        <f>AVERAGE(U54,T54)</f>
        <v>32.1</v>
      </c>
      <c r="W54" s="28">
        <v>30.8</v>
      </c>
      <c r="X54" s="28">
        <v>31.1</v>
      </c>
      <c r="Y54" s="28">
        <f>AVERAGE(X54,W54)</f>
        <v>30.950000000000003</v>
      </c>
      <c r="Z54" s="28">
        <v>32.6</v>
      </c>
      <c r="AA54" s="28">
        <v>32</v>
      </c>
      <c r="AB54" s="28">
        <f>AVERAGE(AA54,Z54)</f>
        <v>32.299999999999997</v>
      </c>
      <c r="AC54" s="28">
        <v>31.2</v>
      </c>
      <c r="AD54" s="28">
        <v>31.2</v>
      </c>
      <c r="AE54" s="28">
        <f>AVERAGE(AD54,AC54)</f>
        <v>31.2</v>
      </c>
      <c r="AF54" s="28">
        <v>29.1</v>
      </c>
      <c r="AG54" s="28">
        <v>29.1</v>
      </c>
      <c r="AH54" s="28">
        <f>AVERAGE(AG54,AF54)</f>
        <v>29.1</v>
      </c>
      <c r="AI54" s="28">
        <v>33.799999999999997</v>
      </c>
      <c r="AJ54" s="28">
        <v>33.6</v>
      </c>
      <c r="AK54" s="28">
        <f>AVERAGE(AJ54,AI54)</f>
        <v>33.700000000000003</v>
      </c>
      <c r="AL54" s="28">
        <v>33.9</v>
      </c>
      <c r="AM54" s="28">
        <v>33.9</v>
      </c>
      <c r="AN54" s="28">
        <f>AVERAGE(AM54,AL54)</f>
        <v>33.9</v>
      </c>
      <c r="AO54" s="28">
        <v>34</v>
      </c>
      <c r="AP54" s="28">
        <v>33.700000000000003</v>
      </c>
      <c r="AQ54" s="28">
        <f>AVERAGE(AP54,AO54)</f>
        <v>33.85</v>
      </c>
      <c r="AR54" s="28">
        <v>32.1</v>
      </c>
      <c r="AS54" s="28">
        <v>32.299999999999997</v>
      </c>
      <c r="AT54" s="28">
        <f>AVERAGE(AS54,AR54)</f>
        <v>32.200000000000003</v>
      </c>
      <c r="AU54" s="28">
        <v>32.6</v>
      </c>
      <c r="AV54" s="28">
        <v>32.6</v>
      </c>
      <c r="AW54" s="28">
        <f>AVERAGE(AV54,AU54)</f>
        <v>32.6</v>
      </c>
      <c r="AX54" s="28">
        <v>32.299999999999997</v>
      </c>
      <c r="AY54" s="28">
        <v>32.1</v>
      </c>
      <c r="AZ54" s="28">
        <f>AVERAGE(AY54,AX54)</f>
        <v>32.200000000000003</v>
      </c>
      <c r="BA54" s="41"/>
      <c r="BB54" s="28">
        <v>30.2</v>
      </c>
      <c r="BC54" s="28">
        <v>30.4</v>
      </c>
      <c r="BD54" s="28">
        <f>AVERAGE(BC54,BB54)</f>
        <v>30.299999999999997</v>
      </c>
      <c r="BE54" s="28">
        <v>28.4</v>
      </c>
      <c r="BF54" s="28">
        <v>28.7</v>
      </c>
      <c r="BG54" s="28">
        <f>AVERAGE(BF54,BE54)</f>
        <v>28.549999999999997</v>
      </c>
      <c r="BH54" s="28">
        <v>29.6</v>
      </c>
      <c r="BI54" s="28">
        <v>28.8</v>
      </c>
      <c r="BJ54" s="28">
        <f>AVERAGE(BI54,BH54)</f>
        <v>29.200000000000003</v>
      </c>
      <c r="BK54" s="28">
        <v>26.8</v>
      </c>
      <c r="BL54" s="28">
        <v>27.4</v>
      </c>
      <c r="BM54" s="28">
        <f>AVERAGE(BL54,BK54)</f>
        <v>27.1</v>
      </c>
      <c r="BN54" s="28">
        <v>29.1</v>
      </c>
      <c r="BO54" s="28">
        <v>29.4</v>
      </c>
      <c r="BP54" s="28">
        <f>AVERAGE(BO54,BN54)</f>
        <v>29.25</v>
      </c>
      <c r="BQ54" s="28">
        <v>27.4</v>
      </c>
      <c r="BR54" s="28">
        <v>27.2</v>
      </c>
      <c r="BS54" s="28">
        <f>AVERAGE(BR54,BQ54)</f>
        <v>27.299999999999997</v>
      </c>
      <c r="BT54" s="28">
        <v>24.6</v>
      </c>
      <c r="BU54" s="28">
        <v>24.3</v>
      </c>
      <c r="BV54" s="28">
        <f>AVERAGE(BU54,BT54)</f>
        <v>24.450000000000003</v>
      </c>
      <c r="BW54" s="28">
        <v>28.6</v>
      </c>
      <c r="BX54" s="28">
        <v>27.9</v>
      </c>
      <c r="BY54" s="28">
        <f>AVERAGE(BX54,BW54)</f>
        <v>28.25</v>
      </c>
      <c r="BZ54" s="28">
        <v>27</v>
      </c>
      <c r="CA54" s="28">
        <v>26.8</v>
      </c>
      <c r="CB54" s="28">
        <f>AVERAGE(CA54,BZ54)</f>
        <v>26.9</v>
      </c>
      <c r="CC54" s="28">
        <v>23</v>
      </c>
      <c r="CD54" s="28">
        <v>22.6</v>
      </c>
      <c r="CE54" s="28">
        <f>AVERAGE(CD54,CC54)</f>
        <v>22.8</v>
      </c>
      <c r="CF54" s="28">
        <v>31</v>
      </c>
      <c r="CG54" s="28">
        <v>30.8</v>
      </c>
      <c r="CH54" s="28">
        <f>AVERAGE(CG54,CF54)</f>
        <v>30.9</v>
      </c>
      <c r="CI54" s="28">
        <v>30.7</v>
      </c>
      <c r="CJ54" s="28">
        <v>30.4</v>
      </c>
      <c r="CK54" s="28">
        <f>AVERAGE(CJ54,CI54)</f>
        <v>30.549999999999997</v>
      </c>
      <c r="CL54" s="28">
        <v>31</v>
      </c>
      <c r="CM54" s="28">
        <v>31</v>
      </c>
      <c r="CN54" s="28">
        <f>AVERAGE(CM54,CL54)</f>
        <v>31</v>
      </c>
      <c r="CO54" s="28">
        <v>28</v>
      </c>
      <c r="CP54" s="28">
        <v>28</v>
      </c>
      <c r="CQ54" s="28">
        <f>AVERAGE(CP54,CO54)</f>
        <v>28</v>
      </c>
      <c r="CR54" s="28">
        <v>29.1</v>
      </c>
      <c r="CS54" s="28">
        <v>28.6</v>
      </c>
      <c r="CT54" s="28">
        <f>AVERAGE(CS54,CR54)</f>
        <v>28.85</v>
      </c>
      <c r="CU54" s="28">
        <v>28.3</v>
      </c>
      <c r="CV54" s="28">
        <v>27.8</v>
      </c>
      <c r="CW54" s="28">
        <f>AVERAGE(CV54,CU54)</f>
        <v>28.05</v>
      </c>
      <c r="CX54" s="41"/>
      <c r="CY54" s="28">
        <v>30.3</v>
      </c>
      <c r="CZ54" s="28">
        <v>30.3</v>
      </c>
      <c r="DA54" s="28">
        <f>AVERAGE(CZ54,CY54)</f>
        <v>30.3</v>
      </c>
      <c r="DB54" s="28">
        <v>28.7</v>
      </c>
      <c r="DC54" s="28">
        <v>28.2</v>
      </c>
      <c r="DD54" s="28">
        <f>AVERAGE(DC54,DB54)</f>
        <v>28.45</v>
      </c>
      <c r="DE54" s="28">
        <v>29.3</v>
      </c>
      <c r="DF54" s="28">
        <v>29.2</v>
      </c>
      <c r="DG54" s="28">
        <f>AVERAGE(DF54,DE54)</f>
        <v>29.25</v>
      </c>
      <c r="DH54" s="28">
        <v>27.6</v>
      </c>
      <c r="DI54" s="28">
        <v>26.8</v>
      </c>
      <c r="DJ54" s="28">
        <f>AVERAGE(DI54,DH54)</f>
        <v>27.200000000000003</v>
      </c>
      <c r="DK54" s="28">
        <v>29</v>
      </c>
      <c r="DL54" s="28">
        <v>29.1</v>
      </c>
      <c r="DM54" s="28">
        <f>AVERAGE(DL54,DK54)</f>
        <v>29.05</v>
      </c>
      <c r="DN54" s="28">
        <v>26.3</v>
      </c>
      <c r="DO54" s="28">
        <v>27.1</v>
      </c>
      <c r="DP54" s="28">
        <f>AVERAGE(DO54,DN54)</f>
        <v>26.700000000000003</v>
      </c>
      <c r="DQ54" s="28">
        <v>25</v>
      </c>
      <c r="DR54" s="28">
        <v>24.3</v>
      </c>
      <c r="DS54" s="28">
        <f>AVERAGE(DR54,DQ54)</f>
        <v>24.65</v>
      </c>
      <c r="DT54" s="28">
        <v>27.6</v>
      </c>
      <c r="DU54" s="28">
        <v>27.6</v>
      </c>
      <c r="DV54" s="28">
        <f>AVERAGE(DU54,DT54)</f>
        <v>27.6</v>
      </c>
      <c r="DW54" s="28">
        <v>26.1</v>
      </c>
      <c r="DX54" s="28">
        <v>26.6</v>
      </c>
      <c r="DY54" s="28">
        <f>AVERAGE(DX54,DW54)</f>
        <v>26.35</v>
      </c>
      <c r="DZ54" s="28">
        <v>22.5</v>
      </c>
      <c r="EA54" s="28">
        <v>22.3</v>
      </c>
      <c r="EB54" s="28">
        <f>AVERAGE(EA54,DZ54)</f>
        <v>22.4</v>
      </c>
      <c r="EC54" s="28">
        <v>30</v>
      </c>
      <c r="ED54" s="28">
        <v>30</v>
      </c>
      <c r="EE54" s="28">
        <f>AVERAGE(ED54,EC54)</f>
        <v>30</v>
      </c>
      <c r="EF54" s="28">
        <v>31.1</v>
      </c>
      <c r="EG54" s="28">
        <v>31.1</v>
      </c>
      <c r="EH54" s="28">
        <f>AVERAGE(EG54,EF54)</f>
        <v>31.1</v>
      </c>
      <c r="EI54" s="28">
        <v>30.8</v>
      </c>
      <c r="EJ54" s="28">
        <v>31.1</v>
      </c>
      <c r="EK54" s="28">
        <f>AVERAGE(EJ54,EI54)</f>
        <v>30.950000000000003</v>
      </c>
      <c r="EL54" s="28">
        <v>28.4</v>
      </c>
      <c r="EM54" s="28">
        <v>28.4</v>
      </c>
      <c r="EN54" s="28">
        <f>AVERAGE(EM54,EL54)</f>
        <v>28.4</v>
      </c>
      <c r="EO54" s="28">
        <v>27.8</v>
      </c>
      <c r="EP54" s="28">
        <v>28.2</v>
      </c>
      <c r="EQ54" s="28">
        <f>AVERAGE(EP54,EO54)</f>
        <v>28</v>
      </c>
      <c r="ER54" s="28">
        <v>27.6</v>
      </c>
      <c r="ES54" s="28">
        <v>27.2</v>
      </c>
      <c r="ET54" s="28">
        <f>AVERAGE(ES54,ER54)</f>
        <v>27.4</v>
      </c>
      <c r="EU54" s="41"/>
      <c r="EV54" s="28">
        <v>30</v>
      </c>
      <c r="EW54" s="28">
        <v>29.9</v>
      </c>
      <c r="EX54" s="28">
        <f>AVERAGE(EW54,EV54)</f>
        <v>29.95</v>
      </c>
      <c r="EY54" s="28">
        <v>28.4</v>
      </c>
      <c r="EZ54" s="28">
        <v>28.4</v>
      </c>
      <c r="FA54" s="28">
        <f>AVERAGE(EZ54,EY54)</f>
        <v>28.4</v>
      </c>
      <c r="FB54" s="28">
        <v>29.8</v>
      </c>
      <c r="FC54" s="28">
        <v>29.6</v>
      </c>
      <c r="FD54" s="28">
        <f>AVERAGE(FC54,FB54)</f>
        <v>29.700000000000003</v>
      </c>
      <c r="FE54" s="28">
        <v>27.6</v>
      </c>
      <c r="FF54" s="28">
        <v>29.4</v>
      </c>
      <c r="FG54" s="28">
        <f>AVERAGE(FF54,FE54)</f>
        <v>28.5</v>
      </c>
      <c r="FH54" s="28">
        <v>29.6</v>
      </c>
      <c r="FI54" s="28">
        <v>29.8</v>
      </c>
      <c r="FJ54" s="28">
        <f>AVERAGE(FI54,FH54)</f>
        <v>29.700000000000003</v>
      </c>
      <c r="FK54" s="28">
        <v>27</v>
      </c>
      <c r="FL54" s="28">
        <v>26.5</v>
      </c>
      <c r="FM54" s="28">
        <f>AVERAGE(FL54,FK54)</f>
        <v>26.75</v>
      </c>
      <c r="FN54" s="28">
        <v>23.1</v>
      </c>
      <c r="FO54" s="28">
        <v>23.3</v>
      </c>
      <c r="FP54" s="28">
        <f>AVERAGE(FO54,FN54)</f>
        <v>23.200000000000003</v>
      </c>
      <c r="FQ54" s="28">
        <v>28.2</v>
      </c>
      <c r="FR54" s="28">
        <v>27.4</v>
      </c>
      <c r="FS54" s="28">
        <f>AVERAGE(FR54,FQ54)</f>
        <v>27.799999999999997</v>
      </c>
      <c r="FT54" s="28">
        <v>26.2</v>
      </c>
      <c r="FU54" s="28">
        <v>26.1</v>
      </c>
      <c r="FV54" s="28">
        <f>AVERAGE(FU54,FT54)</f>
        <v>26.15</v>
      </c>
      <c r="FW54" s="28">
        <v>21.6</v>
      </c>
      <c r="FX54" s="28">
        <v>22.1</v>
      </c>
      <c r="FY54" s="28">
        <f>AVERAGE(FX54,FW54)</f>
        <v>21.85</v>
      </c>
      <c r="FZ54" s="28">
        <v>30</v>
      </c>
      <c r="GA54" s="28">
        <v>30.7</v>
      </c>
      <c r="GB54" s="28">
        <f>AVERAGE(GA54,FZ54)</f>
        <v>30.35</v>
      </c>
      <c r="GC54" s="28">
        <v>30.8</v>
      </c>
      <c r="GD54" s="28">
        <v>31.1</v>
      </c>
      <c r="GE54" s="28">
        <f>AVERAGE(GD54,GC54)</f>
        <v>30.950000000000003</v>
      </c>
      <c r="GF54" s="28">
        <v>30.4</v>
      </c>
      <c r="GG54" s="28">
        <v>30.6</v>
      </c>
      <c r="GH54" s="28">
        <f>AVERAGE(GG54,GF54)</f>
        <v>30.5</v>
      </c>
      <c r="GI54" s="28">
        <v>27.9</v>
      </c>
      <c r="GJ54" s="28">
        <v>27.5</v>
      </c>
      <c r="GK54" s="28">
        <f>AVERAGE(GJ54,GI54)</f>
        <v>27.7</v>
      </c>
      <c r="GL54" s="28">
        <v>27.2</v>
      </c>
      <c r="GM54" s="28">
        <v>26.8</v>
      </c>
      <c r="GN54" s="28">
        <f>AVERAGE(GM54,GL54)</f>
        <v>27</v>
      </c>
      <c r="GO54" s="28">
        <v>27.8</v>
      </c>
      <c r="GP54" s="28">
        <v>28</v>
      </c>
      <c r="GQ54" s="28">
        <f>AVERAGE(GP54,GO54)</f>
        <v>27.9</v>
      </c>
      <c r="GR54" s="41"/>
      <c r="GS54" s="41"/>
      <c r="GT54" s="45"/>
      <c r="GU54" s="28">
        <f t="shared" ref="GU54:GU60" si="496">0.07*G54+0.14*V54+0.05*Y54+0.07*AH54+0.13*((AE54+AW54)/2)+0.19*((AB54+AT54)/2)+0.35*((AQ54+AN54+S54+M54)/4)</f>
        <v>32.491250000000001</v>
      </c>
      <c r="GV54" s="28">
        <f t="shared" ref="GV54:GV60" si="497">(G54+M54+P54+S54+V54+Y54+AB54+AE54+AH54+AK54+AN54+AQ54+AT54+AW54+AZ54)/15</f>
        <v>32.516666666666666</v>
      </c>
      <c r="GW54" s="41"/>
      <c r="GX54" s="45"/>
      <c r="GY54" s="28">
        <f t="shared" ref="GY54:GY60" si="498">0.07*BD54+0.14*BS54+0.05*BU54+0.07*CE54+0.13*((CB54+CT54)/2)+0.19*((BY54+CQ54)/2)+0.35*((CN54+CK54+BP54+BJ54)/4)</f>
        <v>28.221499999999999</v>
      </c>
      <c r="GZ54" s="28">
        <f t="shared" ref="GZ54:GZ60" si="499">(BD54+BJ54+BM54+BP54+BS54+BV54+BY54+CB54+CE54+CH54+CK54+CN54+CQ54+CT54+CW54)/15</f>
        <v>28.193333333333335</v>
      </c>
      <c r="HA54" s="41"/>
      <c r="HB54" s="45"/>
      <c r="HC54" s="28">
        <f t="shared" ref="HC54:HC60" si="500">0.07*DA54+0.14*DP54+0.05*DS54+0.07*EB54+0.13*((DY54+EQ54)/2)+0.19*((DV54+EN54)/2)+0.35*((DG54+DM54+EH54+EK54)/4)</f>
        <v>28.042875000000002</v>
      </c>
      <c r="HD54" s="28">
        <f t="shared" ref="HD54:HD60" si="501">(DA54+DG54+DJ54+DM54+DP54+DS54+DV54+DY54+EB54+EE54+EH54+EK54+EN54+EQ54+ET54)/15</f>
        <v>27.956666666666663</v>
      </c>
      <c r="HE54" s="41"/>
      <c r="HF54" s="45"/>
      <c r="HG54" s="28">
        <f t="shared" ref="HG54:HG60" si="502">0.07*EX54+0.14*FM54+0.05*FP54+0.07*FY54+0.13*((FV54+GN54)/2)+0.19*((FS54+GK54)/2)+0.35*((FD54+FJ54+GE54+GH54)/4)</f>
        <v>27.832625</v>
      </c>
      <c r="HH54" s="28">
        <f t="shared" ref="HH54:HH60" si="503">(EX54+FD54+FG54+FJ54+FM54+FP54+FS54+FV54+FY54+GB54+GE54+GH54+GK54+GN54+GQ54)/15</f>
        <v>27.866666666666667</v>
      </c>
      <c r="HI54" s="21"/>
    </row>
    <row r="55" spans="1:217" ht="15.5" x14ac:dyDescent="0.35">
      <c r="A55" s="17"/>
      <c r="B55" s="28">
        <v>8</v>
      </c>
      <c r="C55" s="17"/>
      <c r="D55" s="41"/>
      <c r="E55" s="28">
        <v>34.200000000000003</v>
      </c>
      <c r="F55" s="28">
        <v>34.200000000000003</v>
      </c>
      <c r="G55" s="28">
        <f t="shared" ref="G55:G60" si="504">AVERAGE(F55,E55)</f>
        <v>34.200000000000003</v>
      </c>
      <c r="H55" s="28">
        <v>29.1</v>
      </c>
      <c r="I55" s="28">
        <v>31.7</v>
      </c>
      <c r="J55" s="28">
        <f t="shared" ref="J55:J60" si="505">AVERAGE(I55,H55)</f>
        <v>30.4</v>
      </c>
      <c r="K55" s="28">
        <v>32.700000000000003</v>
      </c>
      <c r="L55" s="28">
        <v>32.9</v>
      </c>
      <c r="M55" s="28">
        <f t="shared" ref="M55:M60" si="506">AVERAGE(L55,K55)</f>
        <v>32.799999999999997</v>
      </c>
      <c r="N55" s="28">
        <v>33.200000000000003</v>
      </c>
      <c r="O55" s="28">
        <v>32.9</v>
      </c>
      <c r="P55" s="28">
        <f t="shared" ref="P55:P60" si="507">AVERAGE(O55,N55)</f>
        <v>33.049999999999997</v>
      </c>
      <c r="Q55" s="28">
        <v>33.6</v>
      </c>
      <c r="R55" s="28">
        <v>33.5</v>
      </c>
      <c r="S55" s="28">
        <f t="shared" ref="S55:S60" si="508">AVERAGE(R55,Q55)</f>
        <v>33.549999999999997</v>
      </c>
      <c r="T55" s="28">
        <v>33.5</v>
      </c>
      <c r="U55" s="28">
        <v>33.4</v>
      </c>
      <c r="V55" s="28">
        <f t="shared" ref="V55:V60" si="509">AVERAGE(U55,T55)</f>
        <v>33.450000000000003</v>
      </c>
      <c r="W55" s="28">
        <v>33.299999999999997</v>
      </c>
      <c r="X55" s="28">
        <v>34.5</v>
      </c>
      <c r="Y55" s="28">
        <f t="shared" ref="Y55:Y60" si="510">AVERAGE(X55,W55)</f>
        <v>33.9</v>
      </c>
      <c r="Z55" s="28">
        <v>31.4</v>
      </c>
      <c r="AA55" s="28">
        <v>31</v>
      </c>
      <c r="AB55" s="28">
        <f t="shared" ref="AB55:AB60" si="511">AVERAGE(AA55,Z55)</f>
        <v>31.2</v>
      </c>
      <c r="AC55" s="28">
        <v>31.8</v>
      </c>
      <c r="AD55" s="28">
        <v>31.7</v>
      </c>
      <c r="AE55" s="28">
        <f t="shared" ref="AE55:AE60" si="512">AVERAGE(AD55,AC55)</f>
        <v>31.75</v>
      </c>
      <c r="AF55" s="28">
        <v>30.7</v>
      </c>
      <c r="AG55" s="28">
        <v>31.8</v>
      </c>
      <c r="AH55" s="28">
        <f t="shared" ref="AH55:AH60" si="513">AVERAGE(AG55,AF55)</f>
        <v>31.25</v>
      </c>
      <c r="AI55" s="28">
        <v>31.7</v>
      </c>
      <c r="AJ55" s="28">
        <v>31.7</v>
      </c>
      <c r="AK55" s="28">
        <f t="shared" ref="AK55:AK60" si="514">AVERAGE(AJ55,AI55)</f>
        <v>31.7</v>
      </c>
      <c r="AL55" s="28">
        <v>34.200000000000003</v>
      </c>
      <c r="AM55" s="28">
        <v>33.6</v>
      </c>
      <c r="AN55" s="28">
        <f t="shared" ref="AN55:AN60" si="515">AVERAGE(AM55,AL55)</f>
        <v>33.900000000000006</v>
      </c>
      <c r="AO55" s="28">
        <v>34.299999999999997</v>
      </c>
      <c r="AP55" s="28">
        <v>34.200000000000003</v>
      </c>
      <c r="AQ55" s="28">
        <f t="shared" ref="AQ55:AQ60" si="516">AVERAGE(AP55,AO55)</f>
        <v>34.25</v>
      </c>
      <c r="AR55" s="28">
        <v>34.299999999999997</v>
      </c>
      <c r="AS55" s="28">
        <v>32.700000000000003</v>
      </c>
      <c r="AT55" s="28">
        <f t="shared" ref="AT55:AT60" si="517">AVERAGE(AS55,AR55)</f>
        <v>33.5</v>
      </c>
      <c r="AU55" s="28">
        <v>30.7</v>
      </c>
      <c r="AV55" s="28">
        <v>32</v>
      </c>
      <c r="AW55" s="28">
        <f t="shared" ref="AW55:AW60" si="518">AVERAGE(AV55,AU55)</f>
        <v>31.35</v>
      </c>
      <c r="AX55" s="28">
        <v>30.4</v>
      </c>
      <c r="AY55" s="28">
        <v>31.7</v>
      </c>
      <c r="AZ55" s="28">
        <f t="shared" ref="AZ55:AZ60" si="519">AVERAGE(AY55,AX55)</f>
        <v>31.049999999999997</v>
      </c>
      <c r="BA55" s="41"/>
      <c r="BB55" s="28">
        <v>30.8</v>
      </c>
      <c r="BC55" s="28">
        <v>30.7</v>
      </c>
      <c r="BD55" s="28">
        <f t="shared" ref="BD55:BD60" si="520">AVERAGE(BC55,BB55)</f>
        <v>30.75</v>
      </c>
      <c r="BE55" s="28">
        <v>29.1</v>
      </c>
      <c r="BF55" s="28">
        <v>29</v>
      </c>
      <c r="BG55" s="28">
        <f t="shared" ref="BG55:BG60" si="521">AVERAGE(BF55,BE55)</f>
        <v>29.05</v>
      </c>
      <c r="BH55" s="28">
        <v>30.4</v>
      </c>
      <c r="BI55" s="28">
        <v>30</v>
      </c>
      <c r="BJ55" s="28">
        <f t="shared" ref="BJ55:BJ60" si="522">AVERAGE(BI55,BH55)</f>
        <v>30.2</v>
      </c>
      <c r="BK55" s="28">
        <v>29.1</v>
      </c>
      <c r="BL55" s="28">
        <v>29.1</v>
      </c>
      <c r="BM55" s="28">
        <f t="shared" ref="BM55:BM60" si="523">AVERAGE(BL55,BK55)</f>
        <v>29.1</v>
      </c>
      <c r="BN55" s="28">
        <v>27.1</v>
      </c>
      <c r="BO55" s="28">
        <v>26.2</v>
      </c>
      <c r="BP55" s="28">
        <f t="shared" ref="BP55:BP60" si="524">AVERAGE(BO55,BN55)</f>
        <v>26.65</v>
      </c>
      <c r="BQ55" s="28">
        <v>26.2</v>
      </c>
      <c r="BR55" s="28">
        <v>23.3</v>
      </c>
      <c r="BS55" s="28">
        <f t="shared" ref="BS55:BS60" si="525">AVERAGE(BR55,BQ55)</f>
        <v>24.75</v>
      </c>
      <c r="BT55" s="28">
        <v>26.7</v>
      </c>
      <c r="BU55" s="28">
        <v>25.9</v>
      </c>
      <c r="BV55" s="28">
        <f t="shared" ref="BV55:BV60" si="526">AVERAGE(BU55,BT55)</f>
        <v>26.299999999999997</v>
      </c>
      <c r="BW55" s="28">
        <v>22.3</v>
      </c>
      <c r="BX55" s="28">
        <v>25.8</v>
      </c>
      <c r="BY55" s="28">
        <f t="shared" ref="BY55:BY60" si="527">AVERAGE(BX55,BW55)</f>
        <v>24.05</v>
      </c>
      <c r="BZ55" s="28">
        <v>26.2</v>
      </c>
      <c r="CA55" s="28">
        <v>27</v>
      </c>
      <c r="CB55" s="28">
        <f t="shared" ref="CB55:CB60" si="528">AVERAGE(CA55,BZ55)</f>
        <v>26.6</v>
      </c>
      <c r="CC55" s="28">
        <v>23.1</v>
      </c>
      <c r="CD55" s="28">
        <v>22.6</v>
      </c>
      <c r="CE55" s="28">
        <f t="shared" ref="CE55:CE60" si="529">AVERAGE(CD55,CC55)</f>
        <v>22.85</v>
      </c>
      <c r="CF55" s="28">
        <v>31.5</v>
      </c>
      <c r="CG55" s="28">
        <v>31.4</v>
      </c>
      <c r="CH55" s="28">
        <f t="shared" ref="CH55:CH60" si="530">AVERAGE(CG55,CF55)</f>
        <v>31.45</v>
      </c>
      <c r="CI55" s="28">
        <v>31.7</v>
      </c>
      <c r="CJ55" s="28">
        <v>31.5</v>
      </c>
      <c r="CK55" s="28">
        <f t="shared" ref="CK55:CK60" si="531">AVERAGE(CJ55,CI55)</f>
        <v>31.6</v>
      </c>
      <c r="CL55" s="28">
        <v>30.8</v>
      </c>
      <c r="CM55" s="28">
        <v>30</v>
      </c>
      <c r="CN55" s="28">
        <f t="shared" ref="CN55:CN60" si="532">AVERAGE(CM55,CL55)</f>
        <v>30.4</v>
      </c>
      <c r="CO55" s="28">
        <v>27.9</v>
      </c>
      <c r="CP55" s="28">
        <v>27.8</v>
      </c>
      <c r="CQ55" s="28">
        <f t="shared" ref="CQ55:CQ60" si="533">AVERAGE(CP55,CO55)</f>
        <v>27.85</v>
      </c>
      <c r="CR55" s="28">
        <v>27.4</v>
      </c>
      <c r="CS55" s="28">
        <v>25.5</v>
      </c>
      <c r="CT55" s="28">
        <f t="shared" ref="CT55:CT60" si="534">AVERAGE(CS55,CR55)</f>
        <v>26.45</v>
      </c>
      <c r="CU55" s="28">
        <v>25.9</v>
      </c>
      <c r="CV55" s="28">
        <v>25.9</v>
      </c>
      <c r="CW55" s="28">
        <f t="shared" ref="CW55:CW60" si="535">AVERAGE(CV55,CU55)</f>
        <v>25.9</v>
      </c>
      <c r="CX55" s="41"/>
      <c r="CY55" s="28">
        <v>29.9</v>
      </c>
      <c r="CZ55" s="28">
        <v>30.4</v>
      </c>
      <c r="DA55" s="28">
        <f>AVERAGE(CZ55,CY55)</f>
        <v>30.15</v>
      </c>
      <c r="DB55" s="28">
        <v>28.7</v>
      </c>
      <c r="DC55" s="28">
        <v>29.5</v>
      </c>
      <c r="DD55" s="28">
        <f>AVERAGE(DC55,DB55)</f>
        <v>29.1</v>
      </c>
      <c r="DE55" s="28">
        <v>30.6</v>
      </c>
      <c r="DF55" s="28">
        <v>30.6</v>
      </c>
      <c r="DG55" s="28">
        <f>AVERAGE(DF55,DE55)</f>
        <v>30.6</v>
      </c>
      <c r="DH55" s="28">
        <v>29.6</v>
      </c>
      <c r="DI55" s="28">
        <v>29.5</v>
      </c>
      <c r="DJ55" s="28">
        <f>AVERAGE(DI55,DH55)</f>
        <v>29.55</v>
      </c>
      <c r="DK55" s="28">
        <v>26.6</v>
      </c>
      <c r="DL55" s="28">
        <v>25.3</v>
      </c>
      <c r="DM55" s="28">
        <f>AVERAGE(DL55,DK55)</f>
        <v>25.950000000000003</v>
      </c>
      <c r="DN55" s="28">
        <v>22</v>
      </c>
      <c r="DO55" s="28">
        <v>22</v>
      </c>
      <c r="DP55" s="28">
        <f>AVERAGE(DO55,DN55)</f>
        <v>22</v>
      </c>
      <c r="DQ55" s="28">
        <v>26.2</v>
      </c>
      <c r="DR55" s="28">
        <v>26.8</v>
      </c>
      <c r="DS55" s="28">
        <f>AVERAGE(DR55,DQ55)</f>
        <v>26.5</v>
      </c>
      <c r="DT55" s="28">
        <v>26.2</v>
      </c>
      <c r="DU55" s="28">
        <v>26.5</v>
      </c>
      <c r="DV55" s="28">
        <f>AVERAGE(DU55,DT55)</f>
        <v>26.35</v>
      </c>
      <c r="DW55" s="28">
        <v>31.7</v>
      </c>
      <c r="DX55" s="28">
        <v>31.4</v>
      </c>
      <c r="DY55" s="28">
        <f>AVERAGE(DX55,DW55)</f>
        <v>31.549999999999997</v>
      </c>
      <c r="DZ55" s="28">
        <v>21.6</v>
      </c>
      <c r="EA55" s="28">
        <v>21.6</v>
      </c>
      <c r="EB55" s="28">
        <f>AVERAGE(EA55,DZ55)</f>
        <v>21.6</v>
      </c>
      <c r="EC55" s="28">
        <v>31.9</v>
      </c>
      <c r="ED55" s="28">
        <v>31</v>
      </c>
      <c r="EE55" s="28">
        <f>AVERAGE(ED55,EC55)</f>
        <v>31.45</v>
      </c>
      <c r="EF55" s="28">
        <v>31</v>
      </c>
      <c r="EG55" s="28">
        <v>30.2</v>
      </c>
      <c r="EH55" s="28">
        <f>AVERAGE(EG55,EF55)</f>
        <v>30.6</v>
      </c>
      <c r="EI55" s="28">
        <v>27.1</v>
      </c>
      <c r="EJ55" s="28">
        <v>27.4</v>
      </c>
      <c r="EK55" s="28">
        <f>AVERAGE(EJ55,EI55)</f>
        <v>27.25</v>
      </c>
      <c r="EL55" s="28">
        <v>25.5</v>
      </c>
      <c r="EM55" s="28">
        <v>24.7</v>
      </c>
      <c r="EN55" s="28">
        <f>AVERAGE(EM55,EL55)</f>
        <v>25.1</v>
      </c>
      <c r="EO55" s="28">
        <v>25.3</v>
      </c>
      <c r="EP55" s="28">
        <v>24.9</v>
      </c>
      <c r="EQ55" s="28">
        <f>AVERAGE(EP55,EO55)</f>
        <v>25.1</v>
      </c>
      <c r="ER55" s="28">
        <v>26.2</v>
      </c>
      <c r="ES55" s="28">
        <v>25.9</v>
      </c>
      <c r="ET55" s="28">
        <f>AVERAGE(ER55:ES55)</f>
        <v>26.049999999999997</v>
      </c>
      <c r="EU55" s="41"/>
      <c r="EV55" s="28">
        <v>30.4</v>
      </c>
      <c r="EW55" s="28">
        <v>29.8</v>
      </c>
      <c r="EX55" s="28">
        <f t="shared" ref="EX55:EX60" si="536">AVERAGE(EW55,EV55)</f>
        <v>30.1</v>
      </c>
      <c r="EY55" s="28">
        <v>28</v>
      </c>
      <c r="EZ55" s="28">
        <v>28.2</v>
      </c>
      <c r="FA55" s="28">
        <f t="shared" ref="FA55:FA60" si="537">AVERAGE(EZ55,EY55)</f>
        <v>28.1</v>
      </c>
      <c r="FB55" s="28">
        <v>31.2</v>
      </c>
      <c r="FC55" s="28">
        <v>30.6</v>
      </c>
      <c r="FD55" s="28">
        <f t="shared" ref="FD55:FD60" si="538">AVERAGE(FC55,FB55)</f>
        <v>30.9</v>
      </c>
      <c r="FE55" s="28">
        <v>28.7</v>
      </c>
      <c r="FF55" s="28">
        <v>28.6</v>
      </c>
      <c r="FG55" s="28">
        <f t="shared" ref="FG55:FG60" si="539">AVERAGE(FF55,FE55)</f>
        <v>28.65</v>
      </c>
      <c r="FH55" s="28">
        <v>25.4</v>
      </c>
      <c r="FI55" s="28">
        <v>29.6</v>
      </c>
      <c r="FJ55" s="28">
        <f t="shared" ref="FJ55:FJ60" si="540">AVERAGE(FI55,FH55)</f>
        <v>27.5</v>
      </c>
      <c r="FK55" s="28">
        <v>29.6</v>
      </c>
      <c r="FL55" s="28">
        <v>25.9</v>
      </c>
      <c r="FM55" s="28">
        <f t="shared" ref="FM55:FM60" si="541">AVERAGE(FL55,FK55)</f>
        <v>27.75</v>
      </c>
      <c r="FN55" s="28">
        <v>21.3</v>
      </c>
      <c r="FO55" s="28">
        <v>21.6</v>
      </c>
      <c r="FP55" s="28">
        <f t="shared" ref="FP55:FP60" si="542">AVERAGE(FO55,FN55)</f>
        <v>21.450000000000003</v>
      </c>
      <c r="FQ55" s="28">
        <v>26.8</v>
      </c>
      <c r="FR55" s="28">
        <v>26.2</v>
      </c>
      <c r="FS55" s="28">
        <f t="shared" ref="FS55:FS60" si="543">AVERAGE(FR55,FQ55)</f>
        <v>26.5</v>
      </c>
      <c r="FT55" s="28">
        <v>25.1</v>
      </c>
      <c r="FU55" s="28">
        <v>24.5</v>
      </c>
      <c r="FV55" s="28">
        <f t="shared" ref="FV55:FV60" si="544">AVERAGE(FU55,FT55)</f>
        <v>24.8</v>
      </c>
      <c r="FW55" s="28">
        <v>20.6</v>
      </c>
      <c r="FX55" s="28">
        <v>20.8</v>
      </c>
      <c r="FY55" s="28">
        <f t="shared" ref="FY55:FY60" si="545">AVERAGE(FX55,FW55)</f>
        <v>20.700000000000003</v>
      </c>
      <c r="FZ55" s="28">
        <v>31.5</v>
      </c>
      <c r="GA55" s="28">
        <v>31.4</v>
      </c>
      <c r="GB55" s="28">
        <f t="shared" ref="GB55:GB60" si="546">AVERAGE(GA55,FZ55)</f>
        <v>31.45</v>
      </c>
      <c r="GC55" s="28">
        <v>31.1</v>
      </c>
      <c r="GD55" s="28">
        <v>31.4</v>
      </c>
      <c r="GE55" s="28">
        <f t="shared" ref="GE55:GE60" si="547">AVERAGE(GD55,GC55)</f>
        <v>31.25</v>
      </c>
      <c r="GF55" s="28">
        <v>31.4</v>
      </c>
      <c r="GG55" s="28">
        <v>31.2</v>
      </c>
      <c r="GH55" s="28">
        <f t="shared" ref="GH55:GH60" si="548">AVERAGE(GG55,GF55)</f>
        <v>31.299999999999997</v>
      </c>
      <c r="GI55" s="28">
        <v>27.6</v>
      </c>
      <c r="GJ55" s="28">
        <v>27.1</v>
      </c>
      <c r="GK55" s="28">
        <f t="shared" ref="GK55:GK60" si="549">AVERAGE(GJ55,GI55)</f>
        <v>27.35</v>
      </c>
      <c r="GL55" s="28">
        <v>23.1</v>
      </c>
      <c r="GM55" s="28">
        <v>24.3</v>
      </c>
      <c r="GN55" s="28">
        <f t="shared" ref="GN55:GN60" si="550">AVERAGE(GM55,GL55)</f>
        <v>23.700000000000003</v>
      </c>
      <c r="GO55" s="28">
        <v>25.7</v>
      </c>
      <c r="GP55" s="28">
        <v>25.8</v>
      </c>
      <c r="GQ55" s="28">
        <f t="shared" ref="GQ55:GQ60" si="551">AVERAGE(GP55,GO55)</f>
        <v>25.75</v>
      </c>
      <c r="GR55" s="41"/>
      <c r="GS55" s="41"/>
      <c r="GT55" s="45"/>
      <c r="GU55" s="28">
        <f t="shared" si="496"/>
        <v>32.97625</v>
      </c>
      <c r="GV55" s="28">
        <f t="shared" si="497"/>
        <v>32.726666666666667</v>
      </c>
      <c r="GW55" s="41"/>
      <c r="GX55" s="45"/>
      <c r="GY55" s="28">
        <f t="shared" si="498"/>
        <v>27.290125000000003</v>
      </c>
      <c r="GZ55" s="28">
        <f t="shared" si="499"/>
        <v>27.66</v>
      </c>
      <c r="HA55" s="41"/>
      <c r="HB55" s="45"/>
      <c r="HC55" s="28">
        <f t="shared" si="500"/>
        <v>26.607500000000002</v>
      </c>
      <c r="HD55" s="28">
        <f t="shared" si="501"/>
        <v>27.320000000000004</v>
      </c>
      <c r="HE55" s="41"/>
      <c r="HF55" s="45"/>
      <c r="HG55" s="28">
        <f t="shared" si="502"/>
        <v>27.364875000000001</v>
      </c>
      <c r="HH55" s="28">
        <f t="shared" si="503"/>
        <v>27.276666666666667</v>
      </c>
      <c r="HI55" s="21"/>
    </row>
    <row r="56" spans="1:217" ht="15.5" x14ac:dyDescent="0.35">
      <c r="A56" s="17"/>
      <c r="B56" s="28">
        <v>9</v>
      </c>
      <c r="C56" s="17"/>
      <c r="D56" s="41"/>
      <c r="E56" s="28">
        <v>34.6</v>
      </c>
      <c r="F56" s="28">
        <v>34.5</v>
      </c>
      <c r="G56" s="28">
        <f t="shared" si="504"/>
        <v>34.549999999999997</v>
      </c>
      <c r="H56" s="28">
        <v>34.5</v>
      </c>
      <c r="I56" s="28">
        <v>34.299999999999997</v>
      </c>
      <c r="J56" s="28">
        <f t="shared" si="505"/>
        <v>34.4</v>
      </c>
      <c r="K56" s="28">
        <v>34</v>
      </c>
      <c r="L56" s="28">
        <v>33.700000000000003</v>
      </c>
      <c r="M56" s="28">
        <f t="shared" si="506"/>
        <v>33.85</v>
      </c>
      <c r="N56" s="28">
        <v>34.200000000000003</v>
      </c>
      <c r="O56" s="28">
        <v>33.700000000000003</v>
      </c>
      <c r="P56" s="28">
        <f t="shared" si="507"/>
        <v>33.950000000000003</v>
      </c>
      <c r="Q56" s="28">
        <v>32.9</v>
      </c>
      <c r="R56" s="28">
        <v>32.9</v>
      </c>
      <c r="S56" s="28">
        <f t="shared" si="508"/>
        <v>32.9</v>
      </c>
      <c r="T56" s="28">
        <v>33.200000000000003</v>
      </c>
      <c r="U56" s="28">
        <v>33</v>
      </c>
      <c r="V56" s="28">
        <f t="shared" si="509"/>
        <v>33.1</v>
      </c>
      <c r="W56" s="28">
        <v>33.6</v>
      </c>
      <c r="X56" s="28">
        <v>33.5</v>
      </c>
      <c r="Y56" s="28">
        <f t="shared" si="510"/>
        <v>33.549999999999997</v>
      </c>
      <c r="Z56" s="28">
        <v>31.7</v>
      </c>
      <c r="AA56" s="28">
        <v>31.8</v>
      </c>
      <c r="AB56" s="28">
        <f t="shared" si="511"/>
        <v>31.75</v>
      </c>
      <c r="AC56" s="28">
        <v>32.700000000000003</v>
      </c>
      <c r="AD56" s="28">
        <v>32.4</v>
      </c>
      <c r="AE56" s="28">
        <f t="shared" si="512"/>
        <v>32.549999999999997</v>
      </c>
      <c r="AF56" s="28">
        <v>32.9</v>
      </c>
      <c r="AG56" s="28">
        <v>32.9</v>
      </c>
      <c r="AH56" s="28">
        <f t="shared" si="513"/>
        <v>32.9</v>
      </c>
      <c r="AI56" s="28">
        <v>34.200000000000003</v>
      </c>
      <c r="AJ56" s="28">
        <v>34.200000000000003</v>
      </c>
      <c r="AK56" s="28">
        <f t="shared" si="514"/>
        <v>34.200000000000003</v>
      </c>
      <c r="AL56" s="28">
        <v>34.299999999999997</v>
      </c>
      <c r="AM56" s="28">
        <v>34.299999999999997</v>
      </c>
      <c r="AN56" s="28">
        <f t="shared" si="515"/>
        <v>34.299999999999997</v>
      </c>
      <c r="AO56" s="28">
        <v>33.299999999999997</v>
      </c>
      <c r="AP56" s="28">
        <v>33.299999999999997</v>
      </c>
      <c r="AQ56" s="28">
        <f t="shared" si="516"/>
        <v>33.299999999999997</v>
      </c>
      <c r="AR56" s="28">
        <v>33.200000000000003</v>
      </c>
      <c r="AS56" s="28">
        <v>32.9</v>
      </c>
      <c r="AT56" s="28">
        <f t="shared" si="517"/>
        <v>33.049999999999997</v>
      </c>
      <c r="AU56" s="28">
        <v>32.9</v>
      </c>
      <c r="AV56" s="28">
        <v>32.9</v>
      </c>
      <c r="AW56" s="28">
        <f t="shared" si="518"/>
        <v>32.9</v>
      </c>
      <c r="AX56" s="28">
        <v>32.4</v>
      </c>
      <c r="AY56" s="28">
        <v>32</v>
      </c>
      <c r="AZ56" s="28">
        <f t="shared" si="519"/>
        <v>32.200000000000003</v>
      </c>
      <c r="BA56" s="41"/>
      <c r="BB56" s="28">
        <v>31.2</v>
      </c>
      <c r="BC56" s="28">
        <v>31.1</v>
      </c>
      <c r="BD56" s="28">
        <f t="shared" si="520"/>
        <v>31.15</v>
      </c>
      <c r="BE56" s="28">
        <v>29.8</v>
      </c>
      <c r="BF56" s="28">
        <v>29.8</v>
      </c>
      <c r="BG56" s="28">
        <f t="shared" si="521"/>
        <v>29.8</v>
      </c>
      <c r="BH56" s="28">
        <v>29.1</v>
      </c>
      <c r="BI56" s="28">
        <v>29.6</v>
      </c>
      <c r="BJ56" s="28">
        <f t="shared" si="522"/>
        <v>29.35</v>
      </c>
      <c r="BK56" s="28">
        <v>29.4</v>
      </c>
      <c r="BL56" s="28">
        <v>28.7</v>
      </c>
      <c r="BM56" s="28">
        <f t="shared" si="523"/>
        <v>29.049999999999997</v>
      </c>
      <c r="BN56" s="28">
        <v>29.4</v>
      </c>
      <c r="BO56" s="28">
        <v>28.7</v>
      </c>
      <c r="BP56" s="28">
        <f t="shared" si="524"/>
        <v>29.049999999999997</v>
      </c>
      <c r="BQ56" s="28">
        <v>27.6</v>
      </c>
      <c r="BR56" s="28">
        <v>27.4</v>
      </c>
      <c r="BS56" s="28">
        <f t="shared" si="525"/>
        <v>27.5</v>
      </c>
      <c r="BT56" s="28">
        <v>28.2</v>
      </c>
      <c r="BU56" s="28">
        <v>28</v>
      </c>
      <c r="BV56" s="28">
        <f t="shared" si="526"/>
        <v>28.1</v>
      </c>
      <c r="BW56" s="28">
        <v>26.5</v>
      </c>
      <c r="BX56" s="28">
        <v>26.6</v>
      </c>
      <c r="BY56" s="28">
        <f t="shared" si="527"/>
        <v>26.55</v>
      </c>
      <c r="BZ56" s="28">
        <v>26.7</v>
      </c>
      <c r="CA56" s="28">
        <v>26.5</v>
      </c>
      <c r="CB56" s="28">
        <f t="shared" si="528"/>
        <v>26.6</v>
      </c>
      <c r="CC56" s="28">
        <v>24.5</v>
      </c>
      <c r="CD56" s="28">
        <v>24.3</v>
      </c>
      <c r="CE56" s="28">
        <f t="shared" si="529"/>
        <v>24.4</v>
      </c>
      <c r="CF56" s="28">
        <v>31.4</v>
      </c>
      <c r="CG56" s="28">
        <v>31.2</v>
      </c>
      <c r="CH56" s="28">
        <f t="shared" si="530"/>
        <v>31.299999999999997</v>
      </c>
      <c r="CI56" s="28">
        <v>32.1</v>
      </c>
      <c r="CJ56" s="28">
        <v>31.9</v>
      </c>
      <c r="CK56" s="28">
        <f t="shared" si="531"/>
        <v>32</v>
      </c>
      <c r="CL56" s="28">
        <v>31.4</v>
      </c>
      <c r="CM56" s="28">
        <v>31.1</v>
      </c>
      <c r="CN56" s="28">
        <f t="shared" si="532"/>
        <v>31.25</v>
      </c>
      <c r="CO56" s="28">
        <v>29.1</v>
      </c>
      <c r="CP56" s="28">
        <v>29.2</v>
      </c>
      <c r="CQ56" s="28">
        <f t="shared" si="533"/>
        <v>29.15</v>
      </c>
      <c r="CR56" s="28">
        <v>28.8</v>
      </c>
      <c r="CS56" s="28">
        <v>28.7</v>
      </c>
      <c r="CT56" s="28">
        <f t="shared" si="534"/>
        <v>28.75</v>
      </c>
      <c r="CU56" s="28">
        <v>28</v>
      </c>
      <c r="CV56" s="28">
        <v>27.6</v>
      </c>
      <c r="CW56" s="28">
        <f t="shared" si="535"/>
        <v>27.8</v>
      </c>
      <c r="CX56" s="41"/>
      <c r="CY56" s="28">
        <v>31.2</v>
      </c>
      <c r="CZ56" s="28">
        <v>31.4</v>
      </c>
      <c r="DA56" s="28">
        <f t="shared" ref="DA56:DA60" si="552">AVERAGE(CZ56,CY56)</f>
        <v>31.299999999999997</v>
      </c>
      <c r="DB56" s="28">
        <v>29.8</v>
      </c>
      <c r="DC56" s="28">
        <v>29.6</v>
      </c>
      <c r="DD56" s="28">
        <f t="shared" ref="DD56:DD60" si="553">AVERAGE(DC56,DB56)</f>
        <v>29.700000000000003</v>
      </c>
      <c r="DE56" s="28">
        <v>29.6</v>
      </c>
      <c r="DF56" s="28">
        <v>28.8</v>
      </c>
      <c r="DG56" s="28">
        <f t="shared" ref="DG56:DG60" si="554">AVERAGE(DF56,DE56)</f>
        <v>29.200000000000003</v>
      </c>
      <c r="DH56" s="28">
        <v>28.4</v>
      </c>
      <c r="DI56" s="28">
        <v>28.6</v>
      </c>
      <c r="DJ56" s="28">
        <f t="shared" ref="DJ56:DJ60" si="555">AVERAGE(DI56,DH56)</f>
        <v>28.5</v>
      </c>
      <c r="DK56" s="28">
        <v>28.6</v>
      </c>
      <c r="DL56" s="28">
        <v>28.4</v>
      </c>
      <c r="DM56" s="28">
        <f t="shared" ref="DM56:DM60" si="556">AVERAGE(DL56,DK56)</f>
        <v>28.5</v>
      </c>
      <c r="DN56" s="28">
        <v>26.8</v>
      </c>
      <c r="DO56" s="28">
        <v>27.1</v>
      </c>
      <c r="DP56" s="28">
        <f t="shared" ref="DP56:DP60" si="557">AVERAGE(DO56,DN56)</f>
        <v>26.950000000000003</v>
      </c>
      <c r="DQ56" s="28">
        <v>25</v>
      </c>
      <c r="DR56" s="28">
        <v>25.8</v>
      </c>
      <c r="DS56" s="28">
        <f t="shared" ref="DS56:DS60" si="558">AVERAGE(DR56,DQ56)</f>
        <v>25.4</v>
      </c>
      <c r="DT56" s="28">
        <v>26.7</v>
      </c>
      <c r="DU56" s="28">
        <v>26.6</v>
      </c>
      <c r="DV56" s="28">
        <f t="shared" ref="DV56:DV60" si="559">AVERAGE(DU56,DT56)</f>
        <v>26.65</v>
      </c>
      <c r="DW56" s="28">
        <v>26.2</v>
      </c>
      <c r="DX56" s="28">
        <v>26.6</v>
      </c>
      <c r="DY56" s="28">
        <f t="shared" ref="DY56:DY60" si="560">AVERAGE(DX56,DW56)</f>
        <v>26.4</v>
      </c>
      <c r="DZ56" s="28">
        <v>23.3</v>
      </c>
      <c r="EA56" s="28">
        <v>23.4</v>
      </c>
      <c r="EB56" s="28">
        <f t="shared" ref="EB56:EB60" si="561">AVERAGE(EA56,DZ56)</f>
        <v>23.35</v>
      </c>
      <c r="EC56" s="28">
        <v>31</v>
      </c>
      <c r="ED56" s="28">
        <v>31</v>
      </c>
      <c r="EE56" s="28">
        <f t="shared" ref="EE56:EE60" si="562">AVERAGE(ED56,EC56)</f>
        <v>31</v>
      </c>
      <c r="EF56" s="28">
        <v>32.200000000000003</v>
      </c>
      <c r="EG56" s="28">
        <v>31.9</v>
      </c>
      <c r="EH56" s="28">
        <f t="shared" ref="EH56:EH60" si="563">AVERAGE(EG56,EF56)</f>
        <v>32.049999999999997</v>
      </c>
      <c r="EI56" s="28">
        <v>31.2</v>
      </c>
      <c r="EJ56" s="28">
        <v>31.1</v>
      </c>
      <c r="EK56" s="28">
        <f t="shared" ref="EK56:EK60" si="564">AVERAGE(EJ56,EI56)</f>
        <v>31.15</v>
      </c>
      <c r="EL56" s="28">
        <v>28.7</v>
      </c>
      <c r="EM56" s="28">
        <v>28.7</v>
      </c>
      <c r="EN56" s="28">
        <f t="shared" ref="EN56:EN60" si="565">AVERAGE(EM56,EL56)</f>
        <v>28.7</v>
      </c>
      <c r="EO56" s="28">
        <v>27.6</v>
      </c>
      <c r="EP56" s="28">
        <v>27.9</v>
      </c>
      <c r="EQ56" s="28">
        <f t="shared" ref="EQ56:EQ60" si="566">AVERAGE(EP56,EO56)</f>
        <v>27.75</v>
      </c>
      <c r="ER56" s="28">
        <v>27.8</v>
      </c>
      <c r="ES56" s="28">
        <v>27.6</v>
      </c>
      <c r="ET56" s="28">
        <f t="shared" ref="ET56:ET60" si="567">AVERAGE(ES56,ER56)</f>
        <v>27.700000000000003</v>
      </c>
      <c r="EU56" s="41"/>
      <c r="EV56" s="28">
        <v>31.4</v>
      </c>
      <c r="EW56" s="28">
        <v>31.2</v>
      </c>
      <c r="EX56" s="28">
        <f t="shared" si="536"/>
        <v>31.299999999999997</v>
      </c>
      <c r="EY56" s="28">
        <v>30</v>
      </c>
      <c r="EZ56" s="28">
        <v>29.6</v>
      </c>
      <c r="FA56" s="28">
        <f t="shared" si="537"/>
        <v>29.8</v>
      </c>
      <c r="FB56" s="28">
        <v>29.8</v>
      </c>
      <c r="FC56" s="28">
        <v>29.2</v>
      </c>
      <c r="FD56" s="28">
        <f t="shared" si="538"/>
        <v>29.5</v>
      </c>
      <c r="FE56" s="28">
        <v>29.2</v>
      </c>
      <c r="FF56" s="28">
        <v>29</v>
      </c>
      <c r="FG56" s="28">
        <f t="shared" si="539"/>
        <v>29.1</v>
      </c>
      <c r="FH56" s="28">
        <v>30</v>
      </c>
      <c r="FI56" s="28">
        <v>29.4</v>
      </c>
      <c r="FJ56" s="28">
        <f t="shared" si="540"/>
        <v>29.7</v>
      </c>
      <c r="FK56" s="28">
        <v>26.8</v>
      </c>
      <c r="FL56" s="28">
        <v>27.2</v>
      </c>
      <c r="FM56" s="28">
        <f t="shared" si="541"/>
        <v>27</v>
      </c>
      <c r="FN56" s="28">
        <v>23.9</v>
      </c>
      <c r="FO56" s="28">
        <v>23.7</v>
      </c>
      <c r="FP56" s="28">
        <f t="shared" si="542"/>
        <v>23.799999999999997</v>
      </c>
      <c r="FQ56" s="28">
        <v>27</v>
      </c>
      <c r="FR56" s="28">
        <v>26.8</v>
      </c>
      <c r="FS56" s="28">
        <f t="shared" si="543"/>
        <v>26.9</v>
      </c>
      <c r="FT56" s="28">
        <v>26.1</v>
      </c>
      <c r="FU56" s="28">
        <v>26.1</v>
      </c>
      <c r="FV56" s="28">
        <f t="shared" si="544"/>
        <v>26.1</v>
      </c>
      <c r="FW56" s="28">
        <v>22.6</v>
      </c>
      <c r="FX56" s="28">
        <v>22.6</v>
      </c>
      <c r="FY56" s="28">
        <f t="shared" si="545"/>
        <v>22.6</v>
      </c>
      <c r="FZ56" s="28">
        <v>31.8</v>
      </c>
      <c r="GA56" s="28">
        <v>32.1</v>
      </c>
      <c r="GB56" s="28">
        <f t="shared" si="546"/>
        <v>31.950000000000003</v>
      </c>
      <c r="GC56" s="28">
        <v>32.5</v>
      </c>
      <c r="GD56" s="28">
        <v>32.200000000000003</v>
      </c>
      <c r="GE56" s="28">
        <f t="shared" si="547"/>
        <v>32.35</v>
      </c>
      <c r="GF56" s="28">
        <v>31.4</v>
      </c>
      <c r="GG56" s="28">
        <v>31.1</v>
      </c>
      <c r="GH56" s="28">
        <f t="shared" si="548"/>
        <v>31.25</v>
      </c>
      <c r="GI56" s="28">
        <v>28.3</v>
      </c>
      <c r="GJ56" s="28">
        <v>28.3</v>
      </c>
      <c r="GK56" s="28">
        <f t="shared" si="549"/>
        <v>28.3</v>
      </c>
      <c r="GL56" s="28">
        <v>26.8</v>
      </c>
      <c r="GM56" s="28">
        <v>27.1</v>
      </c>
      <c r="GN56" s="28">
        <f t="shared" si="550"/>
        <v>26.950000000000003</v>
      </c>
      <c r="GO56" s="28">
        <v>27.9</v>
      </c>
      <c r="GP56" s="28">
        <v>28.3</v>
      </c>
      <c r="GQ56" s="28">
        <f t="shared" si="551"/>
        <v>28.1</v>
      </c>
      <c r="GR56" s="41"/>
      <c r="GS56" s="41"/>
      <c r="GT56" s="45"/>
      <c r="GU56" s="28">
        <f t="shared" si="496"/>
        <v>33.198875000000001</v>
      </c>
      <c r="GV56" s="28">
        <f t="shared" si="497"/>
        <v>33.269999999999996</v>
      </c>
      <c r="GW56" s="41"/>
      <c r="GX56" s="45"/>
      <c r="GY56" s="28">
        <f t="shared" si="498"/>
        <v>28.672125000000001</v>
      </c>
      <c r="GZ56" s="28">
        <f t="shared" si="499"/>
        <v>28.8</v>
      </c>
      <c r="HA56" s="41"/>
      <c r="HB56" s="45"/>
      <c r="HC56" s="28">
        <f t="shared" si="500"/>
        <v>28.225249999999999</v>
      </c>
      <c r="HD56" s="28">
        <f t="shared" si="501"/>
        <v>28.306666666666665</v>
      </c>
      <c r="HE56" s="41"/>
      <c r="HF56" s="45"/>
      <c r="HG56" s="28">
        <f t="shared" si="502"/>
        <v>28.180250000000001</v>
      </c>
      <c r="HH56" s="28">
        <f t="shared" si="503"/>
        <v>28.326666666666672</v>
      </c>
      <c r="HI56" s="21"/>
    </row>
    <row r="57" spans="1:217" ht="15.5" x14ac:dyDescent="0.35">
      <c r="A57" s="17"/>
      <c r="B57" s="28">
        <v>11</v>
      </c>
      <c r="C57" s="17"/>
      <c r="D57" s="41"/>
      <c r="E57" s="28">
        <v>34.5</v>
      </c>
      <c r="F57" s="28">
        <v>34.5</v>
      </c>
      <c r="G57" s="28">
        <f t="shared" si="504"/>
        <v>34.5</v>
      </c>
      <c r="H57" s="28">
        <v>34</v>
      </c>
      <c r="I57" s="28">
        <v>33.9</v>
      </c>
      <c r="J57" s="28">
        <f t="shared" si="505"/>
        <v>33.950000000000003</v>
      </c>
      <c r="K57" s="28">
        <v>34</v>
      </c>
      <c r="L57" s="28">
        <v>34.200000000000003</v>
      </c>
      <c r="M57" s="28">
        <f t="shared" si="506"/>
        <v>34.1</v>
      </c>
      <c r="N57" s="28">
        <v>34.299999999999997</v>
      </c>
      <c r="O57" s="28">
        <v>34</v>
      </c>
      <c r="P57" s="28">
        <f t="shared" si="507"/>
        <v>34.15</v>
      </c>
      <c r="Q57" s="28">
        <v>32.9</v>
      </c>
      <c r="R57" s="28">
        <v>34.299999999999997</v>
      </c>
      <c r="S57" s="28">
        <f t="shared" si="508"/>
        <v>33.599999999999994</v>
      </c>
      <c r="T57" s="28">
        <v>33</v>
      </c>
      <c r="U57" s="28">
        <v>33.299999999999997</v>
      </c>
      <c r="V57" s="28">
        <f t="shared" si="509"/>
        <v>33.15</v>
      </c>
      <c r="W57" s="28">
        <v>33</v>
      </c>
      <c r="X57" s="28">
        <v>33.299999999999997</v>
      </c>
      <c r="Y57" s="28">
        <f t="shared" si="510"/>
        <v>33.15</v>
      </c>
      <c r="Z57" s="28">
        <v>32.6</v>
      </c>
      <c r="AA57" s="28">
        <v>33.299999999999997</v>
      </c>
      <c r="AB57" s="28">
        <f t="shared" si="511"/>
        <v>32.950000000000003</v>
      </c>
      <c r="AC57" s="28">
        <v>32.4</v>
      </c>
      <c r="AD57" s="28">
        <v>32.9</v>
      </c>
      <c r="AE57" s="28">
        <f t="shared" si="512"/>
        <v>32.65</v>
      </c>
      <c r="AF57" s="28">
        <v>32.700000000000003</v>
      </c>
      <c r="AG57" s="28">
        <v>32.700000000000003</v>
      </c>
      <c r="AH57" s="28">
        <f t="shared" si="513"/>
        <v>32.700000000000003</v>
      </c>
      <c r="AI57" s="28">
        <v>34.5</v>
      </c>
      <c r="AJ57" s="28">
        <v>34.6</v>
      </c>
      <c r="AK57" s="28">
        <f t="shared" si="514"/>
        <v>34.549999999999997</v>
      </c>
      <c r="AL57" s="28">
        <v>34.9</v>
      </c>
      <c r="AM57" s="28">
        <v>34.5</v>
      </c>
      <c r="AN57" s="28">
        <f t="shared" si="515"/>
        <v>34.700000000000003</v>
      </c>
      <c r="AO57" s="28">
        <v>34.5</v>
      </c>
      <c r="AP57" s="28">
        <v>34.5</v>
      </c>
      <c r="AQ57" s="28">
        <f t="shared" si="516"/>
        <v>34.5</v>
      </c>
      <c r="AR57" s="28">
        <v>33.6</v>
      </c>
      <c r="AS57" s="28">
        <v>33.5</v>
      </c>
      <c r="AT57" s="28">
        <f t="shared" si="517"/>
        <v>33.549999999999997</v>
      </c>
      <c r="AU57" s="28">
        <v>32.6</v>
      </c>
      <c r="AV57" s="28">
        <v>32.6</v>
      </c>
      <c r="AW57" s="28">
        <f t="shared" si="518"/>
        <v>32.6</v>
      </c>
      <c r="AX57" s="28">
        <v>33</v>
      </c>
      <c r="AY57" s="28">
        <v>33.1</v>
      </c>
      <c r="AZ57" s="28">
        <f t="shared" si="519"/>
        <v>33.049999999999997</v>
      </c>
      <c r="BA57" s="41"/>
      <c r="BB57" s="28">
        <v>30.8</v>
      </c>
      <c r="BC57" s="28">
        <v>31.8</v>
      </c>
      <c r="BD57" s="28">
        <f t="shared" si="520"/>
        <v>31.3</v>
      </c>
      <c r="BE57" s="28">
        <v>29.5</v>
      </c>
      <c r="BF57" s="28">
        <v>30.5</v>
      </c>
      <c r="BG57" s="28">
        <f t="shared" si="521"/>
        <v>30</v>
      </c>
      <c r="BH57" s="28">
        <v>31</v>
      </c>
      <c r="BI57" s="28">
        <v>31.1</v>
      </c>
      <c r="BJ57" s="28">
        <f t="shared" si="522"/>
        <v>31.05</v>
      </c>
      <c r="BK57" s="28">
        <v>30.1</v>
      </c>
      <c r="BL57" s="28">
        <v>29.3</v>
      </c>
      <c r="BM57" s="28">
        <f t="shared" si="523"/>
        <v>29.700000000000003</v>
      </c>
      <c r="BN57" s="28">
        <v>31.6</v>
      </c>
      <c r="BO57" s="28">
        <v>30.8</v>
      </c>
      <c r="BP57" s="28">
        <f t="shared" si="524"/>
        <v>31.200000000000003</v>
      </c>
      <c r="BQ57" s="28">
        <v>27.8</v>
      </c>
      <c r="BR57" s="28">
        <v>28</v>
      </c>
      <c r="BS57" s="28">
        <f t="shared" si="525"/>
        <v>27.9</v>
      </c>
      <c r="BT57" s="28">
        <v>25.7</v>
      </c>
      <c r="BU57" s="28">
        <v>25.7</v>
      </c>
      <c r="BV57" s="28">
        <f t="shared" si="526"/>
        <v>25.7</v>
      </c>
      <c r="BW57" s="28">
        <v>27.8</v>
      </c>
      <c r="BX57" s="28">
        <v>28</v>
      </c>
      <c r="BY57" s="28">
        <f t="shared" si="527"/>
        <v>27.9</v>
      </c>
      <c r="BZ57" s="28">
        <v>27.4</v>
      </c>
      <c r="CA57" s="28">
        <v>27.1</v>
      </c>
      <c r="CB57" s="28">
        <f t="shared" si="528"/>
        <v>27.25</v>
      </c>
      <c r="CC57" s="28">
        <v>23.3</v>
      </c>
      <c r="CD57" s="28">
        <v>23.9</v>
      </c>
      <c r="CE57" s="28">
        <f t="shared" si="529"/>
        <v>23.6</v>
      </c>
      <c r="CF57" s="28">
        <v>31.7</v>
      </c>
      <c r="CG57" s="28">
        <v>31.4</v>
      </c>
      <c r="CH57" s="28">
        <f t="shared" si="530"/>
        <v>31.549999999999997</v>
      </c>
      <c r="CI57" s="28">
        <v>31.8</v>
      </c>
      <c r="CJ57" s="28">
        <v>31.7</v>
      </c>
      <c r="CK57" s="28">
        <f t="shared" si="531"/>
        <v>31.75</v>
      </c>
      <c r="CL57" s="28">
        <v>31.4</v>
      </c>
      <c r="CM57" s="28">
        <v>31.3</v>
      </c>
      <c r="CN57" s="28">
        <f t="shared" si="532"/>
        <v>31.35</v>
      </c>
      <c r="CO57" s="28">
        <v>30</v>
      </c>
      <c r="CP57" s="28">
        <v>30</v>
      </c>
      <c r="CQ57" s="28">
        <f t="shared" si="533"/>
        <v>30</v>
      </c>
      <c r="CR57" s="28">
        <v>27.5</v>
      </c>
      <c r="CS57" s="28">
        <v>26.8</v>
      </c>
      <c r="CT57" s="28">
        <f t="shared" si="534"/>
        <v>27.15</v>
      </c>
      <c r="CU57" s="28">
        <v>28.1</v>
      </c>
      <c r="CV57" s="28">
        <v>28.6</v>
      </c>
      <c r="CW57" s="28">
        <f t="shared" si="535"/>
        <v>28.35</v>
      </c>
      <c r="CX57" s="41"/>
      <c r="CY57" s="28">
        <v>31.9</v>
      </c>
      <c r="CZ57" s="28">
        <v>30.2</v>
      </c>
      <c r="DA57" s="28">
        <f t="shared" si="552"/>
        <v>31.049999999999997</v>
      </c>
      <c r="DB57" s="28">
        <v>29.7</v>
      </c>
      <c r="DC57" s="28">
        <v>30.4</v>
      </c>
      <c r="DD57" s="28">
        <f t="shared" si="553"/>
        <v>30.049999999999997</v>
      </c>
      <c r="DE57" s="28">
        <v>31.4</v>
      </c>
      <c r="DF57" s="28">
        <v>31</v>
      </c>
      <c r="DG57" s="28">
        <f t="shared" si="554"/>
        <v>31.2</v>
      </c>
      <c r="DH57" s="28">
        <v>30.2</v>
      </c>
      <c r="DI57" s="28">
        <v>30.2</v>
      </c>
      <c r="DJ57" s="28">
        <f t="shared" si="555"/>
        <v>30.2</v>
      </c>
      <c r="DK57" s="28">
        <v>30.6</v>
      </c>
      <c r="DL57" s="28">
        <v>30.4</v>
      </c>
      <c r="DM57" s="28">
        <f t="shared" si="556"/>
        <v>30.5</v>
      </c>
      <c r="DN57" s="28">
        <v>27.9</v>
      </c>
      <c r="DO57" s="28">
        <v>27.9</v>
      </c>
      <c r="DP57" s="28">
        <f t="shared" si="557"/>
        <v>27.9</v>
      </c>
      <c r="DQ57" s="28">
        <v>26.3</v>
      </c>
      <c r="DR57" s="28">
        <v>25.7</v>
      </c>
      <c r="DS57" s="28">
        <f t="shared" si="558"/>
        <v>26</v>
      </c>
      <c r="DT57" s="28">
        <v>26.6</v>
      </c>
      <c r="DU57" s="28">
        <v>26.8</v>
      </c>
      <c r="DV57" s="28">
        <f t="shared" si="559"/>
        <v>26.700000000000003</v>
      </c>
      <c r="DW57" s="28">
        <v>25.5</v>
      </c>
      <c r="DX57" s="28">
        <v>25.2</v>
      </c>
      <c r="DY57" s="28">
        <f t="shared" si="560"/>
        <v>25.35</v>
      </c>
      <c r="DZ57" s="28">
        <v>22.1</v>
      </c>
      <c r="EA57" s="28">
        <v>22.2</v>
      </c>
      <c r="EB57" s="28">
        <f t="shared" si="561"/>
        <v>22.15</v>
      </c>
      <c r="EC57" s="28">
        <v>32.5</v>
      </c>
      <c r="ED57" s="28">
        <v>31.4</v>
      </c>
      <c r="EE57" s="28">
        <f t="shared" si="562"/>
        <v>31.95</v>
      </c>
      <c r="EF57" s="28">
        <v>32.299999999999997</v>
      </c>
      <c r="EG57" s="28">
        <v>32.5</v>
      </c>
      <c r="EH57" s="28">
        <f t="shared" si="563"/>
        <v>32.4</v>
      </c>
      <c r="EI57" s="28">
        <v>32.1</v>
      </c>
      <c r="EJ57" s="28">
        <v>31.8</v>
      </c>
      <c r="EK57" s="28">
        <f t="shared" si="564"/>
        <v>31.950000000000003</v>
      </c>
      <c r="EL57" s="28">
        <v>28</v>
      </c>
      <c r="EM57" s="28">
        <v>28.1</v>
      </c>
      <c r="EN57" s="28">
        <f t="shared" si="565"/>
        <v>28.05</v>
      </c>
      <c r="EO57" s="28">
        <v>25.7</v>
      </c>
      <c r="EP57" s="28">
        <v>25.5</v>
      </c>
      <c r="EQ57" s="28">
        <f t="shared" si="566"/>
        <v>25.6</v>
      </c>
      <c r="ER57" s="28">
        <v>27.2</v>
      </c>
      <c r="ES57" s="28">
        <v>27.9</v>
      </c>
      <c r="ET57" s="28">
        <f t="shared" si="567"/>
        <v>27.549999999999997</v>
      </c>
      <c r="EU57" s="41"/>
      <c r="EV57" s="28">
        <v>30.2</v>
      </c>
      <c r="EW57" s="28">
        <v>30.9</v>
      </c>
      <c r="EX57" s="28">
        <f t="shared" si="536"/>
        <v>30.549999999999997</v>
      </c>
      <c r="EY57" s="28">
        <v>29.4</v>
      </c>
      <c r="EZ57" s="28">
        <v>29.5</v>
      </c>
      <c r="FA57" s="28">
        <f t="shared" si="537"/>
        <v>29.45</v>
      </c>
      <c r="FB57" s="28">
        <v>31.2</v>
      </c>
      <c r="FC57" s="28">
        <v>31.3</v>
      </c>
      <c r="FD57" s="28">
        <f t="shared" si="538"/>
        <v>31.25</v>
      </c>
      <c r="FE57" s="28">
        <v>28.8</v>
      </c>
      <c r="FF57" s="28">
        <v>29</v>
      </c>
      <c r="FG57" s="28">
        <f t="shared" si="539"/>
        <v>28.9</v>
      </c>
      <c r="FH57" s="28">
        <v>30.1</v>
      </c>
      <c r="FI57" s="28">
        <v>30.5</v>
      </c>
      <c r="FJ57" s="28">
        <f t="shared" si="540"/>
        <v>30.3</v>
      </c>
      <c r="FK57" s="28">
        <v>27.7</v>
      </c>
      <c r="FL57" s="28">
        <v>27.7</v>
      </c>
      <c r="FM57" s="28">
        <f t="shared" si="541"/>
        <v>27.7</v>
      </c>
      <c r="FN57" s="28">
        <v>25.4</v>
      </c>
      <c r="FO57" s="28">
        <v>25.6</v>
      </c>
      <c r="FP57" s="28">
        <f t="shared" si="542"/>
        <v>25.5</v>
      </c>
      <c r="FQ57" s="28">
        <v>26.6</v>
      </c>
      <c r="FR57" s="28">
        <v>26.6</v>
      </c>
      <c r="FS57" s="28">
        <f t="shared" si="543"/>
        <v>26.6</v>
      </c>
      <c r="FT57" s="28">
        <v>25.9</v>
      </c>
      <c r="FU57" s="28">
        <v>25.6</v>
      </c>
      <c r="FV57" s="28">
        <f t="shared" si="544"/>
        <v>25.75</v>
      </c>
      <c r="FW57" s="28">
        <v>21.8</v>
      </c>
      <c r="FX57" s="28">
        <v>21.9</v>
      </c>
      <c r="FY57" s="28">
        <f t="shared" si="545"/>
        <v>21.85</v>
      </c>
      <c r="FZ57" s="28">
        <v>31.3</v>
      </c>
      <c r="GA57" s="28">
        <v>31.4</v>
      </c>
      <c r="GB57" s="28">
        <f t="shared" si="546"/>
        <v>31.35</v>
      </c>
      <c r="GC57" s="28">
        <v>32.1</v>
      </c>
      <c r="GD57" s="28">
        <v>31.8</v>
      </c>
      <c r="GE57" s="28">
        <f t="shared" si="547"/>
        <v>31.950000000000003</v>
      </c>
      <c r="GF57" s="28">
        <v>31.1</v>
      </c>
      <c r="GG57" s="28">
        <v>31.1</v>
      </c>
      <c r="GH57" s="28">
        <f t="shared" si="548"/>
        <v>31.1</v>
      </c>
      <c r="GI57" s="28">
        <v>29.4</v>
      </c>
      <c r="GJ57" s="28">
        <v>29.1</v>
      </c>
      <c r="GK57" s="28">
        <f t="shared" si="549"/>
        <v>29.25</v>
      </c>
      <c r="GL57" s="28">
        <v>25.8</v>
      </c>
      <c r="GM57" s="28">
        <v>26.2</v>
      </c>
      <c r="GN57" s="28">
        <f t="shared" si="550"/>
        <v>26</v>
      </c>
      <c r="GO57" s="28">
        <v>27.4</v>
      </c>
      <c r="GP57" s="28">
        <v>27.7</v>
      </c>
      <c r="GQ57" s="28">
        <f t="shared" si="551"/>
        <v>27.549999999999997</v>
      </c>
      <c r="GR57" s="41"/>
      <c r="GS57" s="41"/>
      <c r="GT57" s="45"/>
      <c r="GU57" s="28">
        <f t="shared" si="496"/>
        <v>33.54</v>
      </c>
      <c r="GV57" s="28">
        <f t="shared" si="497"/>
        <v>33.593333333333334</v>
      </c>
      <c r="GW57" s="41"/>
      <c r="GX57" s="45"/>
      <c r="GY57" s="28">
        <f t="shared" si="498"/>
        <v>29.038625</v>
      </c>
      <c r="GZ57" s="28">
        <f t="shared" si="499"/>
        <v>29.05</v>
      </c>
      <c r="HA57" s="41"/>
      <c r="HB57" s="45"/>
      <c r="HC57" s="28">
        <f t="shared" si="500"/>
        <v>28.472375</v>
      </c>
      <c r="HD57" s="28">
        <f t="shared" si="501"/>
        <v>28.57</v>
      </c>
      <c r="HE57" s="41"/>
      <c r="HF57" s="45"/>
      <c r="HG57" s="28">
        <f t="shared" si="502"/>
        <v>28.393000000000001</v>
      </c>
      <c r="HH57" s="28">
        <f t="shared" si="503"/>
        <v>28.373333333333335</v>
      </c>
      <c r="HI57" s="21"/>
    </row>
    <row r="58" spans="1:217" ht="15.5" x14ac:dyDescent="0.35">
      <c r="A58" s="17"/>
      <c r="B58" s="28">
        <v>12</v>
      </c>
      <c r="C58" s="17"/>
      <c r="D58" s="41"/>
      <c r="E58" s="28">
        <v>33.799999999999997</v>
      </c>
      <c r="F58" s="28">
        <v>33.5</v>
      </c>
      <c r="G58" s="28">
        <f t="shared" si="504"/>
        <v>33.65</v>
      </c>
      <c r="H58" s="28">
        <v>32.4</v>
      </c>
      <c r="I58" s="28">
        <v>32.299999999999997</v>
      </c>
      <c r="J58" s="28">
        <f t="shared" si="505"/>
        <v>32.349999999999994</v>
      </c>
      <c r="K58" s="28">
        <v>33.200000000000003</v>
      </c>
      <c r="L58" s="28">
        <v>32.9</v>
      </c>
      <c r="M58" s="28">
        <f t="shared" si="506"/>
        <v>33.049999999999997</v>
      </c>
      <c r="N58" s="28">
        <v>33.200000000000003</v>
      </c>
      <c r="O58" s="28">
        <v>32.700000000000003</v>
      </c>
      <c r="P58" s="28">
        <f t="shared" si="507"/>
        <v>32.950000000000003</v>
      </c>
      <c r="Q58" s="28">
        <v>33.799999999999997</v>
      </c>
      <c r="R58" s="28">
        <v>33.5</v>
      </c>
      <c r="S58" s="28">
        <f t="shared" si="508"/>
        <v>33.65</v>
      </c>
      <c r="T58" s="28">
        <v>32.1</v>
      </c>
      <c r="U58" s="28">
        <v>31.5</v>
      </c>
      <c r="V58" s="28">
        <f t="shared" si="509"/>
        <v>31.8</v>
      </c>
      <c r="W58" s="28">
        <v>32.6</v>
      </c>
      <c r="X58" s="28">
        <v>32.700000000000003</v>
      </c>
      <c r="Y58" s="28">
        <f t="shared" si="510"/>
        <v>32.650000000000006</v>
      </c>
      <c r="Z58" s="28">
        <v>31.7</v>
      </c>
      <c r="AA58" s="28">
        <v>32.1</v>
      </c>
      <c r="AB58" s="28">
        <f t="shared" si="511"/>
        <v>31.9</v>
      </c>
      <c r="AC58" s="28">
        <v>31.8</v>
      </c>
      <c r="AD58" s="28">
        <v>31.5</v>
      </c>
      <c r="AE58" s="28">
        <f t="shared" si="512"/>
        <v>31.65</v>
      </c>
      <c r="AF58" s="28">
        <v>30.5</v>
      </c>
      <c r="AG58" s="28">
        <v>31.4</v>
      </c>
      <c r="AH58" s="28">
        <f t="shared" si="513"/>
        <v>30.95</v>
      </c>
      <c r="AI58" s="28">
        <v>33.799999999999997</v>
      </c>
      <c r="AJ58" s="28">
        <v>34</v>
      </c>
      <c r="AK58" s="28">
        <f t="shared" si="514"/>
        <v>33.9</v>
      </c>
      <c r="AL58" s="28">
        <v>34.1</v>
      </c>
      <c r="AM58" s="28">
        <v>34</v>
      </c>
      <c r="AN58" s="28">
        <f t="shared" si="515"/>
        <v>34.049999999999997</v>
      </c>
      <c r="AO58" s="28">
        <v>33.9</v>
      </c>
      <c r="AP58" s="28">
        <v>33.9</v>
      </c>
      <c r="AQ58" s="28">
        <f t="shared" si="516"/>
        <v>33.9</v>
      </c>
      <c r="AR58" s="28">
        <v>32.6</v>
      </c>
      <c r="AS58" s="28">
        <v>32.6</v>
      </c>
      <c r="AT58" s="28">
        <f t="shared" si="517"/>
        <v>32.6</v>
      </c>
      <c r="AU58" s="28">
        <v>32.9</v>
      </c>
      <c r="AV58" s="28">
        <v>32.6</v>
      </c>
      <c r="AW58" s="28">
        <f t="shared" si="518"/>
        <v>32.75</v>
      </c>
      <c r="AX58" s="28">
        <v>32.299999999999997</v>
      </c>
      <c r="AY58" s="28">
        <v>31.7</v>
      </c>
      <c r="AZ58" s="28">
        <f t="shared" si="519"/>
        <v>32</v>
      </c>
      <c r="BA58" s="41"/>
      <c r="BB58" s="28">
        <v>29.2</v>
      </c>
      <c r="BC58" s="28">
        <v>29.2</v>
      </c>
      <c r="BD58" s="28">
        <f t="shared" si="520"/>
        <v>29.2</v>
      </c>
      <c r="BE58" s="28">
        <v>27.8</v>
      </c>
      <c r="BF58" s="28">
        <v>28.3</v>
      </c>
      <c r="BG58" s="28">
        <f t="shared" si="521"/>
        <v>28.05</v>
      </c>
      <c r="BH58" s="28">
        <v>29.9</v>
      </c>
      <c r="BI58" s="28">
        <v>29.8</v>
      </c>
      <c r="BJ58" s="28">
        <f t="shared" si="522"/>
        <v>29.85</v>
      </c>
      <c r="BK58" s="28">
        <v>28.2</v>
      </c>
      <c r="BL58" s="28">
        <v>28.6</v>
      </c>
      <c r="BM58" s="28">
        <f t="shared" si="523"/>
        <v>28.4</v>
      </c>
      <c r="BN58" s="28">
        <v>30.2</v>
      </c>
      <c r="BO58" s="28">
        <v>30.8</v>
      </c>
      <c r="BP58" s="28">
        <f t="shared" si="524"/>
        <v>30.5</v>
      </c>
      <c r="BQ58" s="28">
        <v>26.8</v>
      </c>
      <c r="BR58" s="28">
        <v>26.8</v>
      </c>
      <c r="BS58" s="28">
        <f t="shared" si="525"/>
        <v>26.8</v>
      </c>
      <c r="BT58" s="28">
        <v>24.7</v>
      </c>
      <c r="BU58" s="28">
        <v>25.8</v>
      </c>
      <c r="BV58" s="28">
        <f t="shared" si="526"/>
        <v>25.25</v>
      </c>
      <c r="BW58" s="28">
        <v>27.4</v>
      </c>
      <c r="BX58" s="28">
        <v>27.8</v>
      </c>
      <c r="BY58" s="28">
        <f t="shared" si="527"/>
        <v>27.6</v>
      </c>
      <c r="BZ58" s="28">
        <v>27.6</v>
      </c>
      <c r="CA58" s="28">
        <v>27.6</v>
      </c>
      <c r="CB58" s="28">
        <f t="shared" si="528"/>
        <v>27.6</v>
      </c>
      <c r="CC58" s="28">
        <v>24.7</v>
      </c>
      <c r="CD58" s="28">
        <v>24.3</v>
      </c>
      <c r="CE58" s="28">
        <f t="shared" si="529"/>
        <v>24.5</v>
      </c>
      <c r="CF58" s="28">
        <v>30.7</v>
      </c>
      <c r="CG58" s="28">
        <v>31.1</v>
      </c>
      <c r="CH58" s="28">
        <f t="shared" si="530"/>
        <v>30.9</v>
      </c>
      <c r="CI58" s="28">
        <v>31.4</v>
      </c>
      <c r="CJ58" s="28">
        <v>31.2</v>
      </c>
      <c r="CK58" s="28">
        <f t="shared" si="531"/>
        <v>31.299999999999997</v>
      </c>
      <c r="CL58" s="28">
        <v>31.5</v>
      </c>
      <c r="CM58" s="28">
        <v>31.4</v>
      </c>
      <c r="CN58" s="28">
        <f t="shared" si="532"/>
        <v>31.45</v>
      </c>
      <c r="CO58" s="28">
        <v>28.6</v>
      </c>
      <c r="CP58" s="28">
        <v>28.6</v>
      </c>
      <c r="CQ58" s="28">
        <f t="shared" si="533"/>
        <v>28.6</v>
      </c>
      <c r="CR58" s="28">
        <v>27.5</v>
      </c>
      <c r="CS58" s="28">
        <v>27.5</v>
      </c>
      <c r="CT58" s="28">
        <f t="shared" si="534"/>
        <v>27.5</v>
      </c>
      <c r="CU58" s="28">
        <v>28.4</v>
      </c>
      <c r="CV58" s="28">
        <v>28.4</v>
      </c>
      <c r="CW58" s="28">
        <f t="shared" si="535"/>
        <v>28.4</v>
      </c>
      <c r="CX58" s="41"/>
      <c r="CY58" s="28">
        <v>29.8</v>
      </c>
      <c r="CZ58" s="28">
        <v>29.5</v>
      </c>
      <c r="DA58" s="28">
        <f t="shared" si="552"/>
        <v>29.65</v>
      </c>
      <c r="DB58" s="28">
        <v>27.2</v>
      </c>
      <c r="DC58" s="28">
        <v>27.4</v>
      </c>
      <c r="DD58" s="28">
        <f t="shared" si="553"/>
        <v>27.299999999999997</v>
      </c>
      <c r="DE58" s="28">
        <v>30.4</v>
      </c>
      <c r="DF58" s="28">
        <v>30.3</v>
      </c>
      <c r="DG58" s="28">
        <f t="shared" si="554"/>
        <v>30.35</v>
      </c>
      <c r="DH58" s="28">
        <v>28.7</v>
      </c>
      <c r="DI58" s="28">
        <v>28.3</v>
      </c>
      <c r="DJ58" s="28">
        <f t="shared" si="555"/>
        <v>28.5</v>
      </c>
      <c r="DK58" s="28">
        <v>30.6</v>
      </c>
      <c r="DL58" s="28">
        <v>29.9</v>
      </c>
      <c r="DM58" s="28">
        <f t="shared" si="556"/>
        <v>30.25</v>
      </c>
      <c r="DN58" s="28">
        <v>25.9</v>
      </c>
      <c r="DO58" s="28">
        <v>26.3</v>
      </c>
      <c r="DP58" s="28">
        <f t="shared" si="557"/>
        <v>26.1</v>
      </c>
      <c r="DQ58" s="28">
        <v>23.8</v>
      </c>
      <c r="DR58" s="28">
        <v>23.5</v>
      </c>
      <c r="DS58" s="28">
        <f t="shared" si="558"/>
        <v>23.65</v>
      </c>
      <c r="DT58" s="28">
        <v>26.6</v>
      </c>
      <c r="DU58" s="28">
        <v>26.5</v>
      </c>
      <c r="DV58" s="28">
        <f t="shared" si="559"/>
        <v>26.55</v>
      </c>
      <c r="DW58" s="28">
        <v>26.1</v>
      </c>
      <c r="DX58" s="28">
        <v>26.2</v>
      </c>
      <c r="DY58" s="28">
        <f t="shared" si="560"/>
        <v>26.15</v>
      </c>
      <c r="DZ58" s="28">
        <v>22</v>
      </c>
      <c r="EA58" s="28">
        <v>22</v>
      </c>
      <c r="EB58" s="28">
        <f t="shared" si="561"/>
        <v>22</v>
      </c>
      <c r="EC58" s="28">
        <v>31</v>
      </c>
      <c r="ED58" s="28">
        <v>30.7</v>
      </c>
      <c r="EE58" s="28">
        <f t="shared" si="562"/>
        <v>30.85</v>
      </c>
      <c r="EF58" s="28">
        <v>31.8</v>
      </c>
      <c r="EG58" s="28">
        <v>31.8</v>
      </c>
      <c r="EH58" s="28">
        <f t="shared" si="563"/>
        <v>31.8</v>
      </c>
      <c r="EI58" s="28">
        <v>31.2</v>
      </c>
      <c r="EJ58" s="28">
        <v>31.1</v>
      </c>
      <c r="EK58" s="28">
        <f t="shared" si="564"/>
        <v>31.15</v>
      </c>
      <c r="EL58" s="28">
        <v>28.4</v>
      </c>
      <c r="EM58" s="28">
        <v>28.6</v>
      </c>
      <c r="EN58" s="28">
        <f t="shared" si="565"/>
        <v>28.5</v>
      </c>
      <c r="EO58" s="28">
        <v>26.8</v>
      </c>
      <c r="EP58" s="28">
        <v>27.5</v>
      </c>
      <c r="EQ58" s="28">
        <f t="shared" si="566"/>
        <v>27.15</v>
      </c>
      <c r="ER58" s="28">
        <v>28</v>
      </c>
      <c r="ES58" s="28">
        <v>27.8</v>
      </c>
      <c r="ET58" s="28">
        <f t="shared" si="567"/>
        <v>27.9</v>
      </c>
      <c r="EU58" s="41"/>
      <c r="EV58" s="28">
        <v>29.5</v>
      </c>
      <c r="EW58" s="28">
        <v>29.5</v>
      </c>
      <c r="EX58" s="28">
        <f t="shared" si="536"/>
        <v>29.5</v>
      </c>
      <c r="EY58" s="28">
        <v>27</v>
      </c>
      <c r="EZ58" s="28">
        <v>26.6</v>
      </c>
      <c r="FA58" s="28">
        <f t="shared" si="537"/>
        <v>26.8</v>
      </c>
      <c r="FB58" s="28">
        <v>29.6</v>
      </c>
      <c r="FC58" s="28">
        <v>29.4</v>
      </c>
      <c r="FD58" s="28">
        <f t="shared" si="538"/>
        <v>29.5</v>
      </c>
      <c r="FE58" s="28">
        <v>28.6</v>
      </c>
      <c r="FF58" s="28">
        <v>29.4</v>
      </c>
      <c r="FG58" s="28">
        <f t="shared" si="539"/>
        <v>29</v>
      </c>
      <c r="FH58" s="28">
        <v>29.5</v>
      </c>
      <c r="FI58" s="28">
        <v>30.4</v>
      </c>
      <c r="FJ58" s="28">
        <f t="shared" si="540"/>
        <v>29.95</v>
      </c>
      <c r="FK58" s="28">
        <v>25.1</v>
      </c>
      <c r="FL58" s="28">
        <v>25.9</v>
      </c>
      <c r="FM58" s="28">
        <f t="shared" si="541"/>
        <v>25.5</v>
      </c>
      <c r="FN58" s="28">
        <v>23.1</v>
      </c>
      <c r="FO58" s="28">
        <v>23.4</v>
      </c>
      <c r="FP58" s="28">
        <f t="shared" si="542"/>
        <v>23.25</v>
      </c>
      <c r="FQ58" s="28">
        <v>25.9</v>
      </c>
      <c r="FR58" s="28">
        <v>25.7</v>
      </c>
      <c r="FS58" s="28">
        <f t="shared" si="543"/>
        <v>25.799999999999997</v>
      </c>
      <c r="FT58" s="28">
        <v>25.3</v>
      </c>
      <c r="FU58" s="28">
        <v>25.1</v>
      </c>
      <c r="FV58" s="28">
        <f t="shared" si="544"/>
        <v>25.200000000000003</v>
      </c>
      <c r="FW58" s="28">
        <v>21.1</v>
      </c>
      <c r="FX58" s="28">
        <v>21.1</v>
      </c>
      <c r="FY58" s="28">
        <f t="shared" si="545"/>
        <v>21.1</v>
      </c>
      <c r="FZ58" s="28">
        <v>30.6</v>
      </c>
      <c r="GA58" s="28">
        <v>30.3</v>
      </c>
      <c r="GB58" s="28">
        <f t="shared" si="546"/>
        <v>30.450000000000003</v>
      </c>
      <c r="GC58" s="28">
        <v>31.4</v>
      </c>
      <c r="GD58" s="28">
        <v>31.5</v>
      </c>
      <c r="GE58" s="28">
        <f t="shared" si="547"/>
        <v>31.45</v>
      </c>
      <c r="GF58" s="28">
        <v>30.7</v>
      </c>
      <c r="GG58" s="28">
        <v>30.8</v>
      </c>
      <c r="GH58" s="28">
        <f t="shared" si="548"/>
        <v>30.75</v>
      </c>
      <c r="GI58" s="28">
        <v>27.8</v>
      </c>
      <c r="GJ58" s="28">
        <v>27.8</v>
      </c>
      <c r="GK58" s="28">
        <f t="shared" si="549"/>
        <v>27.8</v>
      </c>
      <c r="GL58" s="28">
        <v>27.4</v>
      </c>
      <c r="GM58" s="28">
        <v>27.6</v>
      </c>
      <c r="GN58" s="28">
        <f t="shared" si="550"/>
        <v>27.5</v>
      </c>
      <c r="GO58" s="28">
        <v>27.5</v>
      </c>
      <c r="GP58" s="28">
        <v>27.6</v>
      </c>
      <c r="GQ58" s="28">
        <f t="shared" si="551"/>
        <v>27.55</v>
      </c>
      <c r="GR58" s="41"/>
      <c r="GS58" s="41"/>
      <c r="GT58" s="45"/>
      <c r="GU58" s="28">
        <f t="shared" si="496"/>
        <v>32.701875000000001</v>
      </c>
      <c r="GV58" s="28">
        <f t="shared" si="497"/>
        <v>32.763333333333335</v>
      </c>
      <c r="GW58" s="41"/>
      <c r="GX58" s="45"/>
      <c r="GY58" s="28">
        <f t="shared" si="498"/>
        <v>28.492750000000001</v>
      </c>
      <c r="GZ58" s="28">
        <f t="shared" si="499"/>
        <v>28.52333333333333</v>
      </c>
      <c r="HA58" s="41"/>
      <c r="HB58" s="45"/>
      <c r="HC58" s="28">
        <f t="shared" si="500"/>
        <v>27.956874999999997</v>
      </c>
      <c r="HD58" s="28">
        <f t="shared" si="501"/>
        <v>28.036666666666665</v>
      </c>
      <c r="HE58" s="41"/>
      <c r="HF58" s="45"/>
      <c r="HG58" s="28">
        <f t="shared" si="502"/>
        <v>27.436375000000002</v>
      </c>
      <c r="HH58" s="28">
        <f t="shared" si="503"/>
        <v>27.62</v>
      </c>
      <c r="HI58" s="21"/>
    </row>
    <row r="59" spans="1:217" ht="15.5" x14ac:dyDescent="0.35">
      <c r="A59" s="17"/>
      <c r="B59" s="28">
        <v>13</v>
      </c>
      <c r="C59" s="17"/>
      <c r="D59" s="41"/>
      <c r="E59" s="28">
        <v>33.5</v>
      </c>
      <c r="F59" s="28">
        <v>33.9</v>
      </c>
      <c r="G59" s="28">
        <f t="shared" si="504"/>
        <v>33.700000000000003</v>
      </c>
      <c r="H59" s="28">
        <v>34.200000000000003</v>
      </c>
      <c r="I59" s="28">
        <v>34.4</v>
      </c>
      <c r="J59" s="28">
        <f t="shared" si="505"/>
        <v>34.299999999999997</v>
      </c>
      <c r="K59" s="28">
        <v>33.200000000000003</v>
      </c>
      <c r="L59" s="28">
        <v>33</v>
      </c>
      <c r="M59" s="28">
        <f t="shared" si="506"/>
        <v>33.1</v>
      </c>
      <c r="N59" s="28">
        <v>32.9</v>
      </c>
      <c r="O59" s="28">
        <v>33</v>
      </c>
      <c r="P59" s="28">
        <f t="shared" si="507"/>
        <v>32.950000000000003</v>
      </c>
      <c r="Q59" s="28">
        <v>33.200000000000003</v>
      </c>
      <c r="R59" s="28">
        <v>32.700000000000003</v>
      </c>
      <c r="S59" s="28">
        <f t="shared" si="508"/>
        <v>32.950000000000003</v>
      </c>
      <c r="T59" s="28">
        <v>32.6</v>
      </c>
      <c r="U59" s="28">
        <v>32.4</v>
      </c>
      <c r="V59" s="28">
        <f t="shared" si="509"/>
        <v>32.5</v>
      </c>
      <c r="W59" s="28">
        <v>32.1</v>
      </c>
      <c r="X59" s="28">
        <v>32.299999999999997</v>
      </c>
      <c r="Y59" s="28">
        <f t="shared" si="510"/>
        <v>32.200000000000003</v>
      </c>
      <c r="Z59" s="28">
        <v>32.299999999999997</v>
      </c>
      <c r="AA59" s="28">
        <v>32.1</v>
      </c>
      <c r="AB59" s="28">
        <f t="shared" si="511"/>
        <v>32.200000000000003</v>
      </c>
      <c r="AC59" s="28">
        <v>31.8</v>
      </c>
      <c r="AD59" s="28">
        <v>32</v>
      </c>
      <c r="AE59" s="28">
        <f t="shared" si="512"/>
        <v>31.9</v>
      </c>
      <c r="AF59" s="28">
        <v>31.4</v>
      </c>
      <c r="AG59" s="28">
        <v>31.2</v>
      </c>
      <c r="AH59" s="28">
        <f t="shared" si="513"/>
        <v>31.299999999999997</v>
      </c>
      <c r="AI59" s="28">
        <v>34.5</v>
      </c>
      <c r="AJ59" s="28">
        <v>34.700000000000003</v>
      </c>
      <c r="AK59" s="28">
        <f t="shared" si="514"/>
        <v>34.6</v>
      </c>
      <c r="AL59" s="28">
        <v>34.200000000000003</v>
      </c>
      <c r="AM59" s="28">
        <v>34.200000000000003</v>
      </c>
      <c r="AN59" s="28">
        <f t="shared" si="515"/>
        <v>34.200000000000003</v>
      </c>
      <c r="AO59" s="28">
        <v>33.799999999999997</v>
      </c>
      <c r="AP59" s="28">
        <v>34.1</v>
      </c>
      <c r="AQ59" s="28">
        <f t="shared" si="516"/>
        <v>33.950000000000003</v>
      </c>
      <c r="AR59" s="28">
        <v>32.4</v>
      </c>
      <c r="AS59" s="28">
        <v>32.4</v>
      </c>
      <c r="AT59" s="28">
        <f t="shared" si="517"/>
        <v>32.4</v>
      </c>
      <c r="AU59" s="28">
        <v>32.700000000000003</v>
      </c>
      <c r="AV59" s="28">
        <v>32.700000000000003</v>
      </c>
      <c r="AW59" s="28">
        <f t="shared" si="518"/>
        <v>32.700000000000003</v>
      </c>
      <c r="AX59" s="28">
        <v>32.700000000000003</v>
      </c>
      <c r="AY59" s="28">
        <v>32.6</v>
      </c>
      <c r="AZ59" s="28">
        <f t="shared" si="519"/>
        <v>32.650000000000006</v>
      </c>
      <c r="BA59" s="41"/>
      <c r="BB59" s="28">
        <v>30</v>
      </c>
      <c r="BC59" s="28">
        <v>30.3</v>
      </c>
      <c r="BD59" s="28">
        <f t="shared" si="520"/>
        <v>30.15</v>
      </c>
      <c r="BE59" s="28">
        <v>29.8</v>
      </c>
      <c r="BF59" s="28">
        <v>30</v>
      </c>
      <c r="BG59" s="28">
        <f t="shared" si="521"/>
        <v>29.9</v>
      </c>
      <c r="BH59" s="28">
        <v>29.9</v>
      </c>
      <c r="BI59" s="28">
        <v>29.8</v>
      </c>
      <c r="BJ59" s="28">
        <f t="shared" si="522"/>
        <v>29.85</v>
      </c>
      <c r="BK59" s="28">
        <v>28.6</v>
      </c>
      <c r="BL59" s="28">
        <v>28.7</v>
      </c>
      <c r="BM59" s="28">
        <f t="shared" si="523"/>
        <v>28.65</v>
      </c>
      <c r="BN59" s="28">
        <v>29</v>
      </c>
      <c r="BO59" s="28">
        <v>28.7</v>
      </c>
      <c r="BP59" s="28">
        <f t="shared" si="524"/>
        <v>28.85</v>
      </c>
      <c r="BQ59" s="28">
        <v>26.1</v>
      </c>
      <c r="BR59" s="28">
        <v>26.5</v>
      </c>
      <c r="BS59" s="28">
        <f t="shared" si="525"/>
        <v>26.3</v>
      </c>
      <c r="BT59" s="28">
        <v>23</v>
      </c>
      <c r="BU59" s="28">
        <v>22.7</v>
      </c>
      <c r="BV59" s="28">
        <f t="shared" si="526"/>
        <v>22.85</v>
      </c>
      <c r="BW59" s="28">
        <v>27.4</v>
      </c>
      <c r="BX59" s="28">
        <v>27.2</v>
      </c>
      <c r="BY59" s="28">
        <f t="shared" si="527"/>
        <v>27.299999999999997</v>
      </c>
      <c r="BZ59" s="28">
        <v>27.2</v>
      </c>
      <c r="CA59" s="28">
        <v>27.1</v>
      </c>
      <c r="CB59" s="28">
        <f t="shared" si="528"/>
        <v>27.15</v>
      </c>
      <c r="CC59" s="28">
        <v>23.4</v>
      </c>
      <c r="CD59" s="28">
        <v>24.3</v>
      </c>
      <c r="CE59" s="28">
        <f t="shared" si="529"/>
        <v>23.85</v>
      </c>
      <c r="CF59" s="28">
        <v>31.8</v>
      </c>
      <c r="CG59" s="28">
        <v>31.7</v>
      </c>
      <c r="CH59" s="28">
        <f t="shared" si="530"/>
        <v>31.75</v>
      </c>
      <c r="CI59" s="28">
        <v>31.9</v>
      </c>
      <c r="CJ59" s="28">
        <v>31.9</v>
      </c>
      <c r="CK59" s="28">
        <f t="shared" si="531"/>
        <v>31.9</v>
      </c>
      <c r="CL59" s="28">
        <v>31.2</v>
      </c>
      <c r="CM59" s="28">
        <v>30.7</v>
      </c>
      <c r="CN59" s="28">
        <f t="shared" si="532"/>
        <v>30.95</v>
      </c>
      <c r="CO59" s="28">
        <v>28.7</v>
      </c>
      <c r="CP59" s="28">
        <v>28.3</v>
      </c>
      <c r="CQ59" s="28">
        <f t="shared" si="533"/>
        <v>28.5</v>
      </c>
      <c r="CR59" s="28">
        <v>27.9</v>
      </c>
      <c r="CS59" s="28">
        <v>27.8</v>
      </c>
      <c r="CT59" s="28">
        <f t="shared" si="534"/>
        <v>27.85</v>
      </c>
      <c r="CU59" s="28">
        <v>28.2</v>
      </c>
      <c r="CV59" s="28">
        <v>28.2</v>
      </c>
      <c r="CW59" s="28">
        <f t="shared" si="535"/>
        <v>28.2</v>
      </c>
      <c r="CX59" s="41"/>
      <c r="CY59" s="28">
        <v>30.4</v>
      </c>
      <c r="CZ59" s="28">
        <v>30.3</v>
      </c>
      <c r="DA59" s="28">
        <f t="shared" si="552"/>
        <v>30.35</v>
      </c>
      <c r="DB59" s="28">
        <v>29.6</v>
      </c>
      <c r="DC59" s="28">
        <v>30</v>
      </c>
      <c r="DD59" s="28">
        <f t="shared" si="553"/>
        <v>29.8</v>
      </c>
      <c r="DE59" s="28">
        <v>30.4</v>
      </c>
      <c r="DF59" s="28">
        <v>30.6</v>
      </c>
      <c r="DG59" s="28">
        <f t="shared" si="554"/>
        <v>30.5</v>
      </c>
      <c r="DH59" s="28">
        <v>29</v>
      </c>
      <c r="DI59" s="28">
        <v>29</v>
      </c>
      <c r="DJ59" s="28">
        <f t="shared" si="555"/>
        <v>29</v>
      </c>
      <c r="DK59" s="28">
        <v>28.7</v>
      </c>
      <c r="DL59" s="28">
        <v>28.7</v>
      </c>
      <c r="DM59" s="28">
        <f t="shared" si="556"/>
        <v>28.7</v>
      </c>
      <c r="DN59" s="28">
        <v>26.3</v>
      </c>
      <c r="DO59" s="28">
        <v>26.1</v>
      </c>
      <c r="DP59" s="28">
        <f t="shared" si="557"/>
        <v>26.200000000000003</v>
      </c>
      <c r="DQ59" s="28">
        <v>23.5</v>
      </c>
      <c r="DR59" s="28">
        <v>23.4</v>
      </c>
      <c r="DS59" s="28">
        <f t="shared" si="558"/>
        <v>23.45</v>
      </c>
      <c r="DT59" s="28">
        <v>27.2</v>
      </c>
      <c r="DU59" s="28">
        <v>26.8</v>
      </c>
      <c r="DV59" s="28">
        <f t="shared" si="559"/>
        <v>27</v>
      </c>
      <c r="DW59" s="28">
        <v>27.8</v>
      </c>
      <c r="DX59" s="28">
        <v>27.6</v>
      </c>
      <c r="DY59" s="28">
        <f t="shared" si="560"/>
        <v>27.700000000000003</v>
      </c>
      <c r="DZ59" s="28">
        <v>23.3</v>
      </c>
      <c r="EA59" s="28">
        <v>23</v>
      </c>
      <c r="EB59" s="28">
        <f t="shared" si="561"/>
        <v>23.15</v>
      </c>
      <c r="EC59" s="28">
        <v>32.4</v>
      </c>
      <c r="ED59" s="28">
        <v>32.1</v>
      </c>
      <c r="EE59" s="28">
        <f t="shared" si="562"/>
        <v>32.25</v>
      </c>
      <c r="EF59" s="28">
        <v>31.9</v>
      </c>
      <c r="EG59" s="28">
        <v>31.5</v>
      </c>
      <c r="EH59" s="28">
        <f t="shared" si="563"/>
        <v>31.7</v>
      </c>
      <c r="EI59" s="28">
        <v>30.8</v>
      </c>
      <c r="EJ59" s="28">
        <v>30.8</v>
      </c>
      <c r="EK59" s="28">
        <f t="shared" si="564"/>
        <v>30.8</v>
      </c>
      <c r="EL59" s="28">
        <v>28.8</v>
      </c>
      <c r="EM59" s="28">
        <v>28.4</v>
      </c>
      <c r="EN59" s="28">
        <f t="shared" si="565"/>
        <v>28.6</v>
      </c>
      <c r="EO59" s="28">
        <v>27.5</v>
      </c>
      <c r="EP59" s="28">
        <v>27.8</v>
      </c>
      <c r="EQ59" s="28">
        <f t="shared" si="566"/>
        <v>27.65</v>
      </c>
      <c r="ER59" s="28">
        <v>27.8</v>
      </c>
      <c r="ES59" s="28">
        <v>27.9</v>
      </c>
      <c r="ET59" s="28">
        <f t="shared" si="567"/>
        <v>27.85</v>
      </c>
      <c r="EU59" s="41"/>
      <c r="EV59" s="28">
        <v>30</v>
      </c>
      <c r="EW59" s="28">
        <v>30.3</v>
      </c>
      <c r="EX59" s="28">
        <f t="shared" si="536"/>
        <v>30.15</v>
      </c>
      <c r="EY59" s="28">
        <v>29.2</v>
      </c>
      <c r="EZ59" s="28">
        <v>29.6</v>
      </c>
      <c r="FA59" s="28">
        <f t="shared" si="537"/>
        <v>29.4</v>
      </c>
      <c r="FB59" s="28">
        <v>30</v>
      </c>
      <c r="FC59" s="28">
        <v>30</v>
      </c>
      <c r="FD59" s="28">
        <f t="shared" si="538"/>
        <v>30</v>
      </c>
      <c r="FE59" s="28">
        <v>29.1</v>
      </c>
      <c r="FF59" s="28">
        <v>29.2</v>
      </c>
      <c r="FG59" s="28">
        <f t="shared" si="539"/>
        <v>29.15</v>
      </c>
      <c r="FH59" s="28">
        <v>28.7</v>
      </c>
      <c r="FI59" s="28">
        <v>28.3</v>
      </c>
      <c r="FJ59" s="28">
        <f t="shared" si="540"/>
        <v>28.5</v>
      </c>
      <c r="FK59" s="28">
        <v>26.6</v>
      </c>
      <c r="FL59" s="28">
        <v>26.2</v>
      </c>
      <c r="FM59" s="28">
        <f t="shared" si="541"/>
        <v>26.4</v>
      </c>
      <c r="FN59" s="28">
        <v>23.7</v>
      </c>
      <c r="FO59" s="28">
        <v>23.9</v>
      </c>
      <c r="FP59" s="28">
        <f t="shared" si="542"/>
        <v>23.799999999999997</v>
      </c>
      <c r="FQ59" s="28">
        <v>27.1</v>
      </c>
      <c r="FR59" s="28">
        <v>26.7</v>
      </c>
      <c r="FS59" s="28">
        <f t="shared" si="543"/>
        <v>26.9</v>
      </c>
      <c r="FT59" s="28">
        <v>27.8</v>
      </c>
      <c r="FU59" s="28">
        <v>27</v>
      </c>
      <c r="FV59" s="28">
        <f t="shared" si="544"/>
        <v>27.4</v>
      </c>
      <c r="FW59" s="28">
        <v>21.8</v>
      </c>
      <c r="FX59" s="28">
        <v>21.3</v>
      </c>
      <c r="FY59" s="28">
        <f t="shared" si="545"/>
        <v>21.55</v>
      </c>
      <c r="FZ59" s="28">
        <v>32.5</v>
      </c>
      <c r="GA59" s="28">
        <v>32.4</v>
      </c>
      <c r="GB59" s="28">
        <f t="shared" si="546"/>
        <v>32.450000000000003</v>
      </c>
      <c r="GC59" s="28">
        <v>31.7</v>
      </c>
      <c r="GD59" s="28">
        <v>31.9</v>
      </c>
      <c r="GE59" s="28">
        <f t="shared" si="547"/>
        <v>31.799999999999997</v>
      </c>
      <c r="GF59" s="28">
        <v>31.2</v>
      </c>
      <c r="GG59" s="28">
        <v>31.1</v>
      </c>
      <c r="GH59" s="28">
        <f t="shared" si="548"/>
        <v>31.15</v>
      </c>
      <c r="GI59" s="28">
        <v>28.4</v>
      </c>
      <c r="GJ59" s="28">
        <v>27.9</v>
      </c>
      <c r="GK59" s="28">
        <f t="shared" si="549"/>
        <v>28.15</v>
      </c>
      <c r="GL59" s="28">
        <v>27.9</v>
      </c>
      <c r="GM59" s="28">
        <v>27.4</v>
      </c>
      <c r="GN59" s="28">
        <f t="shared" si="550"/>
        <v>27.65</v>
      </c>
      <c r="GO59" s="28">
        <v>27.6</v>
      </c>
      <c r="GP59" s="28">
        <v>27.6</v>
      </c>
      <c r="GQ59" s="28">
        <f t="shared" si="551"/>
        <v>27.6</v>
      </c>
      <c r="GR59" s="41"/>
      <c r="GS59" s="41"/>
      <c r="GT59" s="45"/>
      <c r="GU59" s="28">
        <f t="shared" si="496"/>
        <v>32.788499999999999</v>
      </c>
      <c r="GV59" s="28">
        <f t="shared" si="497"/>
        <v>32.886666666666663</v>
      </c>
      <c r="GW59" s="41"/>
      <c r="GX59" s="45"/>
      <c r="GY59" s="28">
        <f t="shared" si="498"/>
        <v>28.108624999999996</v>
      </c>
      <c r="GZ59" s="28">
        <f t="shared" si="499"/>
        <v>28.27333333333333</v>
      </c>
      <c r="HA59" s="41"/>
      <c r="HB59" s="45"/>
      <c r="HC59" s="28">
        <f t="shared" si="500"/>
        <v>28.114000000000001</v>
      </c>
      <c r="HD59" s="28">
        <f t="shared" si="501"/>
        <v>28.326666666666664</v>
      </c>
      <c r="HE59" s="41"/>
      <c r="HF59" s="45"/>
      <c r="HG59" s="28">
        <f t="shared" si="502"/>
        <v>27.939874999999997</v>
      </c>
      <c r="HH59" s="28">
        <f t="shared" si="503"/>
        <v>28.176666666666666</v>
      </c>
      <c r="HI59" s="21"/>
    </row>
    <row r="60" spans="1:217" ht="15.5" x14ac:dyDescent="0.35">
      <c r="A60" s="17"/>
      <c r="B60" s="28">
        <v>14</v>
      </c>
      <c r="C60" s="17"/>
      <c r="D60" s="41"/>
      <c r="E60" s="28">
        <v>34.6</v>
      </c>
      <c r="F60" s="28">
        <v>34.5</v>
      </c>
      <c r="G60" s="28">
        <f t="shared" si="504"/>
        <v>34.549999999999997</v>
      </c>
      <c r="H60" s="28">
        <v>34</v>
      </c>
      <c r="I60" s="28">
        <v>34</v>
      </c>
      <c r="J60" s="28">
        <f t="shared" si="505"/>
        <v>34</v>
      </c>
      <c r="K60" s="28">
        <v>33.700000000000003</v>
      </c>
      <c r="L60" s="28">
        <v>33.6</v>
      </c>
      <c r="M60" s="28">
        <f t="shared" si="506"/>
        <v>33.650000000000006</v>
      </c>
      <c r="N60" s="28">
        <v>34.299999999999997</v>
      </c>
      <c r="O60" s="28">
        <v>33.9</v>
      </c>
      <c r="P60" s="28">
        <f t="shared" si="507"/>
        <v>34.099999999999994</v>
      </c>
      <c r="Q60" s="28">
        <v>33.9</v>
      </c>
      <c r="R60" s="28">
        <v>33.700000000000003</v>
      </c>
      <c r="S60" s="28">
        <f t="shared" si="508"/>
        <v>33.799999999999997</v>
      </c>
      <c r="T60" s="28">
        <v>32.4</v>
      </c>
      <c r="U60" s="28">
        <v>32.700000000000003</v>
      </c>
      <c r="V60" s="28">
        <f t="shared" si="509"/>
        <v>32.549999999999997</v>
      </c>
      <c r="W60" s="28">
        <v>33.6</v>
      </c>
      <c r="X60" s="28">
        <v>33.6</v>
      </c>
      <c r="Y60" s="28">
        <f t="shared" si="510"/>
        <v>33.6</v>
      </c>
      <c r="Z60" s="28">
        <v>33</v>
      </c>
      <c r="AA60" s="28">
        <v>32.700000000000003</v>
      </c>
      <c r="AB60" s="28">
        <f t="shared" si="511"/>
        <v>32.85</v>
      </c>
      <c r="AC60" s="28">
        <v>32</v>
      </c>
      <c r="AD60" s="28">
        <v>31.8</v>
      </c>
      <c r="AE60" s="28">
        <f t="shared" si="512"/>
        <v>31.9</v>
      </c>
      <c r="AF60" s="28">
        <v>28.5</v>
      </c>
      <c r="AG60" s="28">
        <v>28.6</v>
      </c>
      <c r="AH60" s="28">
        <f t="shared" si="513"/>
        <v>28.55</v>
      </c>
      <c r="AI60" s="28">
        <v>34.299999999999997</v>
      </c>
      <c r="AJ60" s="28">
        <v>34.299999999999997</v>
      </c>
      <c r="AK60" s="28">
        <f t="shared" si="514"/>
        <v>34.299999999999997</v>
      </c>
      <c r="AL60" s="28">
        <v>34.5</v>
      </c>
      <c r="AM60" s="28">
        <v>34.5</v>
      </c>
      <c r="AN60" s="28">
        <f t="shared" si="515"/>
        <v>34.5</v>
      </c>
      <c r="AO60" s="28">
        <v>34.299999999999997</v>
      </c>
      <c r="AP60" s="28">
        <v>34.5</v>
      </c>
      <c r="AQ60" s="28">
        <f t="shared" si="516"/>
        <v>34.4</v>
      </c>
      <c r="AR60" s="28">
        <v>32.4</v>
      </c>
      <c r="AS60" s="28">
        <v>32.299999999999997</v>
      </c>
      <c r="AT60" s="28">
        <f t="shared" si="517"/>
        <v>32.349999999999994</v>
      </c>
      <c r="AU60" s="28">
        <v>32.299999999999997</v>
      </c>
      <c r="AV60" s="28">
        <v>32.1</v>
      </c>
      <c r="AW60" s="28">
        <f t="shared" si="518"/>
        <v>32.200000000000003</v>
      </c>
      <c r="AX60" s="28">
        <v>33.299999999999997</v>
      </c>
      <c r="AY60" s="28">
        <v>33.200000000000003</v>
      </c>
      <c r="AZ60" s="28">
        <f t="shared" si="519"/>
        <v>33.25</v>
      </c>
      <c r="BA60" s="41"/>
      <c r="BB60" s="28">
        <v>30.3</v>
      </c>
      <c r="BC60" s="28">
        <v>30.3</v>
      </c>
      <c r="BD60" s="28">
        <f t="shared" si="520"/>
        <v>30.3</v>
      </c>
      <c r="BE60" s="28">
        <v>30.7</v>
      </c>
      <c r="BF60" s="28">
        <v>29.8</v>
      </c>
      <c r="BG60" s="28">
        <f t="shared" si="521"/>
        <v>30.25</v>
      </c>
      <c r="BH60" s="28">
        <v>30.6</v>
      </c>
      <c r="BI60" s="28">
        <v>30.8</v>
      </c>
      <c r="BJ60" s="28">
        <f t="shared" si="522"/>
        <v>30.700000000000003</v>
      </c>
      <c r="BK60" s="28">
        <v>29.2</v>
      </c>
      <c r="BL60" s="28">
        <v>29.2</v>
      </c>
      <c r="BM60" s="28">
        <f t="shared" si="523"/>
        <v>29.2</v>
      </c>
      <c r="BN60" s="28">
        <v>29.9</v>
      </c>
      <c r="BO60" s="28">
        <v>29.9</v>
      </c>
      <c r="BP60" s="28">
        <f t="shared" si="524"/>
        <v>29.9</v>
      </c>
      <c r="BQ60" s="28">
        <v>27.5</v>
      </c>
      <c r="BR60" s="28">
        <v>27.4</v>
      </c>
      <c r="BS60" s="28">
        <f t="shared" si="525"/>
        <v>27.45</v>
      </c>
      <c r="BT60" s="28">
        <v>24.3</v>
      </c>
      <c r="BU60" s="28">
        <v>24.6</v>
      </c>
      <c r="BV60" s="28">
        <f t="shared" si="526"/>
        <v>24.450000000000003</v>
      </c>
      <c r="BW60" s="28">
        <v>27.4</v>
      </c>
      <c r="BX60" s="28">
        <v>27.4</v>
      </c>
      <c r="BY60" s="28">
        <f t="shared" si="527"/>
        <v>27.4</v>
      </c>
      <c r="BZ60" s="28">
        <v>26.1</v>
      </c>
      <c r="CA60" s="28">
        <v>26.2</v>
      </c>
      <c r="CB60" s="28">
        <f t="shared" si="528"/>
        <v>26.15</v>
      </c>
      <c r="CC60" s="28">
        <v>24.1</v>
      </c>
      <c r="CD60" s="28">
        <v>23.8</v>
      </c>
      <c r="CE60" s="28">
        <f t="shared" si="529"/>
        <v>23.950000000000003</v>
      </c>
      <c r="CF60" s="28">
        <v>30.6</v>
      </c>
      <c r="CG60" s="28">
        <v>31.8</v>
      </c>
      <c r="CH60" s="28">
        <f t="shared" si="530"/>
        <v>31.200000000000003</v>
      </c>
      <c r="CI60" s="28">
        <v>31.5</v>
      </c>
      <c r="CJ60" s="28">
        <v>31.4</v>
      </c>
      <c r="CK60" s="28">
        <f t="shared" si="531"/>
        <v>31.45</v>
      </c>
      <c r="CL60" s="28">
        <v>30.2</v>
      </c>
      <c r="CM60" s="28">
        <v>30.6</v>
      </c>
      <c r="CN60" s="28">
        <f t="shared" si="532"/>
        <v>30.4</v>
      </c>
      <c r="CO60" s="28">
        <v>27.8</v>
      </c>
      <c r="CP60" s="28">
        <v>27.9</v>
      </c>
      <c r="CQ60" s="28">
        <f t="shared" si="533"/>
        <v>27.85</v>
      </c>
      <c r="CR60" s="28">
        <v>27.5</v>
      </c>
      <c r="CS60" s="28">
        <v>27.5</v>
      </c>
      <c r="CT60" s="28">
        <f t="shared" si="534"/>
        <v>27.5</v>
      </c>
      <c r="CU60" s="28">
        <v>27.5</v>
      </c>
      <c r="CV60" s="28">
        <v>27.6</v>
      </c>
      <c r="CW60" s="28">
        <f t="shared" si="535"/>
        <v>27.55</v>
      </c>
      <c r="CX60" s="41"/>
      <c r="CY60" s="28">
        <v>30.4</v>
      </c>
      <c r="CZ60" s="28">
        <v>30.2</v>
      </c>
      <c r="DA60" s="28">
        <f t="shared" si="552"/>
        <v>30.299999999999997</v>
      </c>
      <c r="DB60" s="28">
        <v>29.4</v>
      </c>
      <c r="DC60" s="28">
        <v>29.4</v>
      </c>
      <c r="DD60" s="28">
        <f t="shared" si="553"/>
        <v>29.4</v>
      </c>
      <c r="DE60" s="28">
        <v>30.2</v>
      </c>
      <c r="DF60" s="28">
        <v>29.8</v>
      </c>
      <c r="DG60" s="28">
        <f t="shared" si="554"/>
        <v>30</v>
      </c>
      <c r="DH60" s="28">
        <v>30.2</v>
      </c>
      <c r="DI60" s="28">
        <v>29.5</v>
      </c>
      <c r="DJ60" s="28">
        <f t="shared" si="555"/>
        <v>29.85</v>
      </c>
      <c r="DK60" s="28">
        <v>29.4</v>
      </c>
      <c r="DL60" s="28">
        <v>28.7</v>
      </c>
      <c r="DM60" s="28">
        <f t="shared" si="556"/>
        <v>29.049999999999997</v>
      </c>
      <c r="DN60" s="28">
        <v>26.6</v>
      </c>
      <c r="DO60" s="28">
        <v>27.1</v>
      </c>
      <c r="DP60" s="28">
        <f t="shared" si="557"/>
        <v>26.85</v>
      </c>
      <c r="DQ60" s="28">
        <v>25.3</v>
      </c>
      <c r="DR60" s="28">
        <v>25.4</v>
      </c>
      <c r="DS60" s="28">
        <f t="shared" si="558"/>
        <v>25.35</v>
      </c>
      <c r="DT60" s="28">
        <v>27.1</v>
      </c>
      <c r="DU60" s="28">
        <v>26.8</v>
      </c>
      <c r="DV60" s="28">
        <f t="shared" si="559"/>
        <v>26.950000000000003</v>
      </c>
      <c r="DW60" s="28">
        <v>28</v>
      </c>
      <c r="DX60" s="28">
        <v>27.9</v>
      </c>
      <c r="DY60" s="28">
        <f t="shared" si="560"/>
        <v>27.95</v>
      </c>
      <c r="DZ60" s="28">
        <v>23.5</v>
      </c>
      <c r="EA60" s="28">
        <v>23.3</v>
      </c>
      <c r="EB60" s="28">
        <f t="shared" si="561"/>
        <v>23.4</v>
      </c>
      <c r="EC60" s="28">
        <v>32.6</v>
      </c>
      <c r="ED60" s="28">
        <v>32.4</v>
      </c>
      <c r="EE60" s="28">
        <f t="shared" si="562"/>
        <v>32.5</v>
      </c>
      <c r="EF60" s="28">
        <v>32.200000000000003</v>
      </c>
      <c r="EG60" s="28">
        <v>31.9</v>
      </c>
      <c r="EH60" s="28">
        <f t="shared" si="563"/>
        <v>32.049999999999997</v>
      </c>
      <c r="EI60" s="28">
        <v>30.6</v>
      </c>
      <c r="EJ60" s="28">
        <v>31</v>
      </c>
      <c r="EK60" s="28">
        <f t="shared" si="564"/>
        <v>30.8</v>
      </c>
      <c r="EL60" s="28">
        <v>29.5</v>
      </c>
      <c r="EM60" s="28">
        <v>29.5</v>
      </c>
      <c r="EN60" s="28">
        <f t="shared" si="565"/>
        <v>29.5</v>
      </c>
      <c r="EO60" s="28">
        <v>28.6</v>
      </c>
      <c r="EP60" s="28">
        <v>28.8</v>
      </c>
      <c r="EQ60" s="28">
        <f t="shared" si="566"/>
        <v>28.700000000000003</v>
      </c>
      <c r="ER60" s="28">
        <v>27.5</v>
      </c>
      <c r="ES60" s="28">
        <v>27.1</v>
      </c>
      <c r="ET60" s="28">
        <f t="shared" si="567"/>
        <v>27.3</v>
      </c>
      <c r="EU60" s="41"/>
      <c r="EV60" s="28">
        <v>29.9</v>
      </c>
      <c r="EW60" s="28">
        <v>30.2</v>
      </c>
      <c r="EX60" s="28">
        <f t="shared" si="536"/>
        <v>30.049999999999997</v>
      </c>
      <c r="EY60" s="28">
        <v>30.2</v>
      </c>
      <c r="EZ60" s="28">
        <v>30</v>
      </c>
      <c r="FA60" s="28">
        <f t="shared" si="537"/>
        <v>30.1</v>
      </c>
      <c r="FB60" s="28">
        <v>30.4</v>
      </c>
      <c r="FC60" s="28">
        <v>30.2</v>
      </c>
      <c r="FD60" s="28">
        <f t="shared" si="538"/>
        <v>30.299999999999997</v>
      </c>
      <c r="FE60" s="28">
        <v>29.4</v>
      </c>
      <c r="FF60" s="28">
        <v>29.6</v>
      </c>
      <c r="FG60" s="28">
        <f t="shared" si="539"/>
        <v>29.5</v>
      </c>
      <c r="FH60" s="28">
        <v>29</v>
      </c>
      <c r="FI60" s="28">
        <v>29.4</v>
      </c>
      <c r="FJ60" s="28">
        <f t="shared" si="540"/>
        <v>29.2</v>
      </c>
      <c r="FK60" s="28">
        <v>27.2</v>
      </c>
      <c r="FL60" s="28">
        <v>27.2</v>
      </c>
      <c r="FM60" s="28">
        <f t="shared" si="541"/>
        <v>27.2</v>
      </c>
      <c r="FN60" s="28">
        <v>24.1</v>
      </c>
      <c r="FO60" s="28">
        <v>24.1</v>
      </c>
      <c r="FP60" s="28">
        <f t="shared" si="542"/>
        <v>24.1</v>
      </c>
      <c r="FQ60" s="28">
        <v>25.9</v>
      </c>
      <c r="FR60" s="28">
        <v>26.3</v>
      </c>
      <c r="FS60" s="28">
        <f t="shared" si="543"/>
        <v>26.1</v>
      </c>
      <c r="FT60" s="28">
        <v>27</v>
      </c>
      <c r="FU60" s="28">
        <v>27</v>
      </c>
      <c r="FV60" s="28">
        <f t="shared" si="544"/>
        <v>27</v>
      </c>
      <c r="FW60" s="28">
        <v>22.6</v>
      </c>
      <c r="FX60" s="28">
        <v>22.6</v>
      </c>
      <c r="FY60" s="28">
        <f t="shared" si="545"/>
        <v>22.6</v>
      </c>
      <c r="FZ60" s="28">
        <v>32.4</v>
      </c>
      <c r="GA60" s="28">
        <v>32.5</v>
      </c>
      <c r="GB60" s="28">
        <f t="shared" si="546"/>
        <v>32.450000000000003</v>
      </c>
      <c r="GC60" s="28">
        <v>32.1</v>
      </c>
      <c r="GD60" s="28">
        <v>31.9</v>
      </c>
      <c r="GE60" s="28">
        <f t="shared" si="547"/>
        <v>32</v>
      </c>
      <c r="GF60" s="28">
        <v>31.5</v>
      </c>
      <c r="GG60" s="28">
        <v>30.7</v>
      </c>
      <c r="GH60" s="28">
        <f t="shared" si="548"/>
        <v>31.1</v>
      </c>
      <c r="GI60" s="28">
        <v>29.4</v>
      </c>
      <c r="GJ60" s="28">
        <v>29.5</v>
      </c>
      <c r="GK60" s="28">
        <f t="shared" si="549"/>
        <v>29.45</v>
      </c>
      <c r="GL60" s="28">
        <v>27.6</v>
      </c>
      <c r="GM60" s="28">
        <v>28.3</v>
      </c>
      <c r="GN60" s="28">
        <f t="shared" si="550"/>
        <v>27.950000000000003</v>
      </c>
      <c r="GO60" s="28">
        <v>27.4</v>
      </c>
      <c r="GP60" s="28">
        <v>27.6</v>
      </c>
      <c r="GQ60" s="28">
        <f t="shared" si="551"/>
        <v>27.5</v>
      </c>
      <c r="GR60" s="41"/>
      <c r="GS60" s="41"/>
      <c r="GT60" s="45"/>
      <c r="GU60" s="28">
        <f t="shared" si="496"/>
        <v>32.945124999999997</v>
      </c>
      <c r="GV60" s="28">
        <f t="shared" si="497"/>
        <v>33.103333333333325</v>
      </c>
      <c r="GW60" s="41"/>
      <c r="GX60" s="45"/>
      <c r="GY60" s="28">
        <f t="shared" si="498"/>
        <v>28.320875000000001</v>
      </c>
      <c r="GZ60" s="28">
        <f t="shared" si="499"/>
        <v>28.363333333333333</v>
      </c>
      <c r="HA60" s="41"/>
      <c r="HB60" s="45"/>
      <c r="HC60" s="28">
        <f t="shared" si="500"/>
        <v>28.496749999999999</v>
      </c>
      <c r="HD60" s="28">
        <f t="shared" si="501"/>
        <v>28.703333333333337</v>
      </c>
      <c r="HE60" s="41"/>
      <c r="HF60" s="45"/>
      <c r="HG60" s="28">
        <f t="shared" si="502"/>
        <v>28.274999999999999</v>
      </c>
      <c r="HH60" s="28">
        <f t="shared" si="503"/>
        <v>28.433333333333334</v>
      </c>
      <c r="HI60" s="21"/>
    </row>
    <row r="61" spans="1:217" ht="15.5" x14ac:dyDescent="0.35">
      <c r="A61" s="17"/>
      <c r="B61" s="17"/>
      <c r="C61" s="17"/>
      <c r="D61" s="4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41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41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41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41"/>
      <c r="GS61" s="41"/>
      <c r="GT61" s="45"/>
      <c r="GU61" s="26"/>
      <c r="GV61" s="26"/>
      <c r="GW61" s="41"/>
      <c r="GX61" s="45"/>
      <c r="GY61" s="26"/>
      <c r="GZ61" s="26"/>
      <c r="HA61" s="41"/>
      <c r="HB61" s="45"/>
      <c r="HC61" s="26"/>
      <c r="HD61" s="26"/>
      <c r="HE61" s="41"/>
      <c r="HF61" s="45"/>
      <c r="HG61" s="26"/>
      <c r="HH61" s="26"/>
      <c r="HI61" s="21"/>
    </row>
    <row r="62" spans="1:217" ht="15.5" x14ac:dyDescent="0.35">
      <c r="A62" s="17"/>
      <c r="B62" s="22"/>
      <c r="C62" s="18" t="e">
        <f>AVERAGE(C49:C53)</f>
        <v>#DIV/0!</v>
      </c>
      <c r="D62" s="41"/>
      <c r="E62" s="42">
        <f>AVERAGE(E49:E60)</f>
        <v>34.283333333333339</v>
      </c>
      <c r="F62" s="42">
        <f t="shared" ref="F62:BA62" si="568">AVERAGE(F49:F60)</f>
        <v>34.345454545454544</v>
      </c>
      <c r="G62" s="42">
        <f t="shared" si="568"/>
        <v>34.283333333333331</v>
      </c>
      <c r="H62" s="42">
        <f t="shared" si="568"/>
        <v>33.208333333333329</v>
      </c>
      <c r="I62" s="42">
        <f t="shared" si="568"/>
        <v>33.509090909090908</v>
      </c>
      <c r="J62" s="42">
        <f t="shared" si="568"/>
        <v>33.337499999999999</v>
      </c>
      <c r="K62" s="42">
        <f t="shared" si="568"/>
        <v>33.483333333333334</v>
      </c>
      <c r="L62" s="42">
        <f t="shared" si="568"/>
        <v>33.381818181818183</v>
      </c>
      <c r="M62" s="42">
        <f t="shared" si="568"/>
        <v>33.462500000000006</v>
      </c>
      <c r="N62" s="42">
        <f t="shared" si="568"/>
        <v>33.225000000000001</v>
      </c>
      <c r="O62" s="42">
        <f t="shared" si="568"/>
        <v>33.036363636363632</v>
      </c>
      <c r="P62" s="42">
        <f t="shared" si="568"/>
        <v>33.154166666666661</v>
      </c>
      <c r="Q62" s="42">
        <f t="shared" si="568"/>
        <v>33.68333333333333</v>
      </c>
      <c r="R62" s="42">
        <f t="shared" si="568"/>
        <v>33.636363636363633</v>
      </c>
      <c r="S62" s="42">
        <f t="shared" si="568"/>
        <v>33.695833333333326</v>
      </c>
      <c r="T62" s="42">
        <f t="shared" si="568"/>
        <v>32.508333333333333</v>
      </c>
      <c r="U62" s="42">
        <f t="shared" si="568"/>
        <v>32.545454545454547</v>
      </c>
      <c r="V62" s="42">
        <f t="shared" si="568"/>
        <v>32.508333333333333</v>
      </c>
      <c r="W62" s="42">
        <f t="shared" si="568"/>
        <v>32.333333333333343</v>
      </c>
      <c r="X62" s="42">
        <f t="shared" si="568"/>
        <v>32.627272727272732</v>
      </c>
      <c r="Y62" s="42">
        <f t="shared" si="568"/>
        <v>32.420833333333334</v>
      </c>
      <c r="Z62" s="42">
        <f t="shared" si="568"/>
        <v>32.633333333333333</v>
      </c>
      <c r="AA62" s="42">
        <f t="shared" si="568"/>
        <v>32.545454545454554</v>
      </c>
      <c r="AB62" s="42">
        <f t="shared" si="568"/>
        <v>32.608333333333327</v>
      </c>
      <c r="AC62" s="42">
        <f t="shared" si="568"/>
        <v>32.06666666666667</v>
      </c>
      <c r="AD62" s="42">
        <f t="shared" si="568"/>
        <v>32.081818181818178</v>
      </c>
      <c r="AE62" s="42">
        <f t="shared" si="568"/>
        <v>32.074999999999996</v>
      </c>
      <c r="AF62" s="42">
        <f t="shared" si="568"/>
        <v>30.633333333333329</v>
      </c>
      <c r="AG62" s="42">
        <f t="shared" si="568"/>
        <v>30.809090909090909</v>
      </c>
      <c r="AH62" s="42">
        <f t="shared" si="568"/>
        <v>30.708333333333332</v>
      </c>
      <c r="AI62" s="42">
        <f t="shared" si="568"/>
        <v>33.616666666666667</v>
      </c>
      <c r="AJ62" s="42">
        <f t="shared" si="568"/>
        <v>33.745454545454542</v>
      </c>
      <c r="AK62" s="42">
        <f t="shared" si="568"/>
        <v>33.637500000000003</v>
      </c>
      <c r="AL62" s="42">
        <f t="shared" si="568"/>
        <v>34.108333333333334</v>
      </c>
      <c r="AM62" s="42">
        <f t="shared" si="568"/>
        <v>34.063636363636363</v>
      </c>
      <c r="AN62" s="42">
        <f t="shared" si="568"/>
        <v>34.06666666666667</v>
      </c>
      <c r="AO62" s="42">
        <f t="shared" si="568"/>
        <v>33.9</v>
      </c>
      <c r="AP62" s="42">
        <f t="shared" si="568"/>
        <v>33.9</v>
      </c>
      <c r="AQ62" s="42">
        <f t="shared" si="568"/>
        <v>33.9</v>
      </c>
      <c r="AR62" s="42">
        <f t="shared" si="568"/>
        <v>32.966666666666661</v>
      </c>
      <c r="AS62" s="42">
        <f t="shared" si="568"/>
        <v>32.736363636363635</v>
      </c>
      <c r="AT62" s="42">
        <f t="shared" si="568"/>
        <v>32.875</v>
      </c>
      <c r="AU62" s="42">
        <f t="shared" si="568"/>
        <v>32.125</v>
      </c>
      <c r="AV62" s="42">
        <f t="shared" si="568"/>
        <v>32.218181818181819</v>
      </c>
      <c r="AW62" s="42">
        <f t="shared" si="568"/>
        <v>32.162500000000001</v>
      </c>
      <c r="AX62" s="42">
        <f t="shared" si="568"/>
        <v>32.500000000000007</v>
      </c>
      <c r="AY62" s="42">
        <f t="shared" si="568"/>
        <v>32.445454545454545</v>
      </c>
      <c r="AZ62" s="42">
        <f t="shared" si="568"/>
        <v>32.50416666666667</v>
      </c>
      <c r="BA62" s="45" t="e">
        <f t="shared" si="568"/>
        <v>#DIV/0!</v>
      </c>
      <c r="BB62" s="42">
        <f>AVERAGE(BB49:BB60)</f>
        <v>30.391666666666666</v>
      </c>
      <c r="BC62" s="42">
        <f t="shared" ref="BC62:CX62" si="569">AVERAGE(BC49:BC60)</f>
        <v>30.491666666666664</v>
      </c>
      <c r="BD62" s="42">
        <f t="shared" si="569"/>
        <v>30.441666666666663</v>
      </c>
      <c r="BE62" s="42">
        <f t="shared" si="569"/>
        <v>28.591666666666669</v>
      </c>
      <c r="BF62" s="42">
        <f t="shared" si="569"/>
        <v>28.75</v>
      </c>
      <c r="BG62" s="42">
        <f t="shared" si="569"/>
        <v>28.670833333333334</v>
      </c>
      <c r="BH62" s="42">
        <f t="shared" si="569"/>
        <v>29.95</v>
      </c>
      <c r="BI62" s="42">
        <f t="shared" si="569"/>
        <v>29.891666666666669</v>
      </c>
      <c r="BJ62" s="42">
        <f t="shared" si="569"/>
        <v>29.920833333333334</v>
      </c>
      <c r="BK62" s="42">
        <f t="shared" si="569"/>
        <v>28.733333333333334</v>
      </c>
      <c r="BL62" s="42">
        <f t="shared" si="569"/>
        <v>28.7</v>
      </c>
      <c r="BM62" s="42">
        <f t="shared" si="569"/>
        <v>28.716666666666658</v>
      </c>
      <c r="BN62" s="42">
        <f t="shared" si="569"/>
        <v>29.824999999999999</v>
      </c>
      <c r="BO62" s="42">
        <f t="shared" si="569"/>
        <v>29.691666666666663</v>
      </c>
      <c r="BP62" s="42">
        <f t="shared" si="569"/>
        <v>29.758333333333329</v>
      </c>
      <c r="BQ62" s="42">
        <f t="shared" si="569"/>
        <v>27.066666666666666</v>
      </c>
      <c r="BR62" s="42">
        <f t="shared" si="569"/>
        <v>26.849999999999998</v>
      </c>
      <c r="BS62" s="42">
        <f t="shared" si="569"/>
        <v>26.958333333333332</v>
      </c>
      <c r="BT62" s="42">
        <f t="shared" si="569"/>
        <v>24.999999999999996</v>
      </c>
      <c r="BU62" s="42">
        <f t="shared" si="569"/>
        <v>24.983333333333338</v>
      </c>
      <c r="BV62" s="42">
        <f t="shared" si="569"/>
        <v>24.991666666666664</v>
      </c>
      <c r="BW62" s="42">
        <f t="shared" si="569"/>
        <v>27.783333333333331</v>
      </c>
      <c r="BX62" s="42">
        <f t="shared" si="569"/>
        <v>28.041666666666668</v>
      </c>
      <c r="BY62" s="42">
        <f t="shared" si="569"/>
        <v>27.912500000000005</v>
      </c>
      <c r="BZ62" s="42">
        <f t="shared" si="569"/>
        <v>26.966666666666669</v>
      </c>
      <c r="CA62" s="42">
        <f t="shared" si="569"/>
        <v>27.041666666666671</v>
      </c>
      <c r="CB62" s="42">
        <f t="shared" si="569"/>
        <v>27.004166666666663</v>
      </c>
      <c r="CC62" s="42">
        <f t="shared" si="569"/>
        <v>23.458333333333332</v>
      </c>
      <c r="CD62" s="42">
        <f t="shared" si="569"/>
        <v>23.450000000000003</v>
      </c>
      <c r="CE62" s="42">
        <f t="shared" si="569"/>
        <v>23.454166666666666</v>
      </c>
      <c r="CF62" s="42">
        <f t="shared" si="569"/>
        <v>30.483333333333334</v>
      </c>
      <c r="CG62" s="42">
        <f t="shared" si="569"/>
        <v>30.525000000000002</v>
      </c>
      <c r="CH62" s="42">
        <f t="shared" si="569"/>
        <v>30.504166666666663</v>
      </c>
      <c r="CI62" s="42">
        <f t="shared" si="569"/>
        <v>31.299999999999994</v>
      </c>
      <c r="CJ62" s="42">
        <f t="shared" si="569"/>
        <v>31.224999999999994</v>
      </c>
      <c r="CK62" s="42">
        <f t="shared" si="569"/>
        <v>31.262499999999999</v>
      </c>
      <c r="CL62" s="42">
        <f t="shared" si="569"/>
        <v>30.808333333333334</v>
      </c>
      <c r="CM62" s="42">
        <f t="shared" si="569"/>
        <v>30.674999999999997</v>
      </c>
      <c r="CN62" s="42">
        <f t="shared" si="569"/>
        <v>30.741666666666664</v>
      </c>
      <c r="CO62" s="42">
        <f t="shared" si="569"/>
        <v>28.958333333333332</v>
      </c>
      <c r="CP62" s="42">
        <f t="shared" si="569"/>
        <v>28.950000000000003</v>
      </c>
      <c r="CQ62" s="42">
        <f t="shared" si="569"/>
        <v>28.954166666666669</v>
      </c>
      <c r="CR62" s="42">
        <f t="shared" si="569"/>
        <v>27.608333333333331</v>
      </c>
      <c r="CS62" s="42">
        <f t="shared" si="569"/>
        <v>27.375000000000004</v>
      </c>
      <c r="CT62" s="42">
        <f t="shared" si="569"/>
        <v>27.491666666666664</v>
      </c>
      <c r="CU62" s="42">
        <f t="shared" si="569"/>
        <v>28.416666666666668</v>
      </c>
      <c r="CV62" s="42">
        <f t="shared" si="569"/>
        <v>28.400000000000002</v>
      </c>
      <c r="CW62" s="42">
        <f t="shared" si="569"/>
        <v>28.408333333333335</v>
      </c>
      <c r="CX62" s="45" t="e">
        <f t="shared" si="569"/>
        <v>#DIV/0!</v>
      </c>
      <c r="CY62" s="42">
        <f>AVERAGE(CY49:CY60)</f>
        <v>30.366666666666664</v>
      </c>
      <c r="CZ62" s="42">
        <f t="shared" ref="CZ62:EU62" si="570">AVERAGE(CZ49:CZ60)</f>
        <v>30.258333333333336</v>
      </c>
      <c r="DA62" s="42">
        <f t="shared" si="570"/>
        <v>30.312500000000004</v>
      </c>
      <c r="DB62" s="42">
        <f t="shared" si="570"/>
        <v>28.216666666666665</v>
      </c>
      <c r="DC62" s="42">
        <f t="shared" si="570"/>
        <v>28.283333333333331</v>
      </c>
      <c r="DD62" s="42">
        <f t="shared" si="570"/>
        <v>28.25</v>
      </c>
      <c r="DE62" s="42">
        <f t="shared" si="570"/>
        <v>29.833333333333329</v>
      </c>
      <c r="DF62" s="42">
        <f t="shared" si="570"/>
        <v>29.716666666666669</v>
      </c>
      <c r="DG62" s="42">
        <f t="shared" si="570"/>
        <v>29.775000000000002</v>
      </c>
      <c r="DH62" s="42">
        <f t="shared" si="570"/>
        <v>28.741666666666664</v>
      </c>
      <c r="DI62" s="42">
        <f t="shared" si="570"/>
        <v>28.600000000000005</v>
      </c>
      <c r="DJ62" s="42">
        <f t="shared" si="570"/>
        <v>28.670833333333334</v>
      </c>
      <c r="DK62" s="42">
        <f t="shared" si="570"/>
        <v>29.341666666666665</v>
      </c>
      <c r="DL62" s="42">
        <f t="shared" si="570"/>
        <v>29.099999999999994</v>
      </c>
      <c r="DM62" s="42">
        <f t="shared" si="570"/>
        <v>29.220833333333335</v>
      </c>
      <c r="DN62" s="42">
        <f t="shared" si="570"/>
        <v>26.058333333333337</v>
      </c>
      <c r="DO62" s="42">
        <f t="shared" si="570"/>
        <v>26.250000000000004</v>
      </c>
      <c r="DP62" s="42">
        <f t="shared" si="570"/>
        <v>26.154166666666665</v>
      </c>
      <c r="DQ62" s="42">
        <f t="shared" si="570"/>
        <v>24.55</v>
      </c>
      <c r="DR62" s="42">
        <f t="shared" si="570"/>
        <v>24.508333333333329</v>
      </c>
      <c r="DS62" s="42">
        <f t="shared" si="570"/>
        <v>24.529166666666669</v>
      </c>
      <c r="DT62" s="42">
        <f t="shared" si="570"/>
        <v>27.691666666666666</v>
      </c>
      <c r="DU62" s="42">
        <f t="shared" si="570"/>
        <v>27.683333333333337</v>
      </c>
      <c r="DV62" s="42">
        <f t="shared" si="570"/>
        <v>27.6875</v>
      </c>
      <c r="DW62" s="42">
        <f t="shared" si="570"/>
        <v>26.866666666666664</v>
      </c>
      <c r="DX62" s="42">
        <f t="shared" si="570"/>
        <v>26.841666666666669</v>
      </c>
      <c r="DY62" s="42">
        <f t="shared" si="570"/>
        <v>26.854166666666661</v>
      </c>
      <c r="DZ62" s="42">
        <f t="shared" si="570"/>
        <v>22.475000000000005</v>
      </c>
      <c r="EA62" s="42">
        <f t="shared" si="570"/>
        <v>22.383333333333329</v>
      </c>
      <c r="EB62" s="42">
        <f t="shared" si="570"/>
        <v>22.429166666666664</v>
      </c>
      <c r="EC62" s="42">
        <f t="shared" si="570"/>
        <v>30.7</v>
      </c>
      <c r="ED62" s="42">
        <f t="shared" si="570"/>
        <v>30.524999999999995</v>
      </c>
      <c r="EE62" s="42">
        <f t="shared" si="570"/>
        <v>30.612500000000001</v>
      </c>
      <c r="EF62" s="42">
        <f t="shared" si="570"/>
        <v>31.5</v>
      </c>
      <c r="EG62" s="42">
        <f t="shared" si="570"/>
        <v>31.366666666666664</v>
      </c>
      <c r="EH62" s="42">
        <f t="shared" si="570"/>
        <v>31.433333333333334</v>
      </c>
      <c r="EI62" s="42">
        <f t="shared" si="570"/>
        <v>30.650000000000002</v>
      </c>
      <c r="EJ62" s="42">
        <f t="shared" si="570"/>
        <v>30.700000000000003</v>
      </c>
      <c r="EK62" s="42">
        <f t="shared" si="570"/>
        <v>30.675000000000001</v>
      </c>
      <c r="EL62" s="42">
        <f t="shared" si="570"/>
        <v>28.45</v>
      </c>
      <c r="EM62" s="42">
        <f t="shared" si="570"/>
        <v>28.366666666666664</v>
      </c>
      <c r="EN62" s="42">
        <f t="shared" si="570"/>
        <v>28.408333333333335</v>
      </c>
      <c r="EO62" s="42">
        <f t="shared" si="570"/>
        <v>26.908333333333335</v>
      </c>
      <c r="EP62" s="42">
        <f t="shared" si="570"/>
        <v>26.975000000000005</v>
      </c>
      <c r="EQ62" s="42">
        <f t="shared" si="570"/>
        <v>26.941666666666663</v>
      </c>
      <c r="ER62" s="42">
        <f t="shared" si="570"/>
        <v>27.974999999999998</v>
      </c>
      <c r="ES62" s="42">
        <f t="shared" si="570"/>
        <v>27.991666666666664</v>
      </c>
      <c r="ET62" s="42">
        <f t="shared" si="570"/>
        <v>27.983333333333334</v>
      </c>
      <c r="EU62" s="45" t="e">
        <f t="shared" si="570"/>
        <v>#DIV/0!</v>
      </c>
      <c r="EV62" s="42">
        <f>AVERAGE(EV49:EV60)</f>
        <v>30.008333333333329</v>
      </c>
      <c r="EW62" s="42">
        <f t="shared" ref="EW62:GQ62" si="571">AVERAGE(EW49:EW60)</f>
        <v>30.108333333333334</v>
      </c>
      <c r="EX62" s="42">
        <f t="shared" si="571"/>
        <v>30.058333333333334</v>
      </c>
      <c r="EY62" s="42">
        <f t="shared" si="571"/>
        <v>28.074999999999999</v>
      </c>
      <c r="EZ62" s="42">
        <f t="shared" si="571"/>
        <v>28.05</v>
      </c>
      <c r="FA62" s="42">
        <f t="shared" si="571"/>
        <v>28.0625</v>
      </c>
      <c r="FB62" s="42">
        <f t="shared" si="571"/>
        <v>30.224999999999998</v>
      </c>
      <c r="FC62" s="42">
        <f t="shared" si="571"/>
        <v>30.016666666666662</v>
      </c>
      <c r="FD62" s="42">
        <f t="shared" si="571"/>
        <v>30.120833333333334</v>
      </c>
      <c r="FE62" s="42">
        <f t="shared" si="571"/>
        <v>28.224999999999998</v>
      </c>
      <c r="FF62" s="42">
        <f t="shared" si="571"/>
        <v>28.474999999999998</v>
      </c>
      <c r="FG62" s="42">
        <f t="shared" si="571"/>
        <v>28.349999999999998</v>
      </c>
      <c r="FH62" s="42">
        <f t="shared" si="571"/>
        <v>29.109090909090909</v>
      </c>
      <c r="FI62" s="42">
        <f t="shared" si="571"/>
        <v>29.658333333333331</v>
      </c>
      <c r="FJ62" s="42">
        <f t="shared" si="571"/>
        <v>29.441666666666663</v>
      </c>
      <c r="FK62" s="42">
        <f t="shared" si="571"/>
        <v>26.866666666666671</v>
      </c>
      <c r="FL62" s="42">
        <f t="shared" si="571"/>
        <v>26.574999999999999</v>
      </c>
      <c r="FM62" s="42">
        <f t="shared" si="571"/>
        <v>26.720833333333328</v>
      </c>
      <c r="FN62" s="42">
        <f t="shared" si="571"/>
        <v>23.691666666666666</v>
      </c>
      <c r="FO62" s="42">
        <f t="shared" si="571"/>
        <v>23.816666666666666</v>
      </c>
      <c r="FP62" s="42">
        <f t="shared" si="571"/>
        <v>23.754166666666674</v>
      </c>
      <c r="FQ62" s="42">
        <f t="shared" si="571"/>
        <v>27.458333333333332</v>
      </c>
      <c r="FR62" s="42">
        <f t="shared" si="571"/>
        <v>27.324999999999999</v>
      </c>
      <c r="FS62" s="42">
        <f t="shared" si="571"/>
        <v>27.391666666666669</v>
      </c>
      <c r="FT62" s="42">
        <f t="shared" si="571"/>
        <v>26.375</v>
      </c>
      <c r="FU62" s="42">
        <f t="shared" si="571"/>
        <v>26.224999999999998</v>
      </c>
      <c r="FV62" s="42">
        <f t="shared" si="571"/>
        <v>26.299999999999997</v>
      </c>
      <c r="FW62" s="42">
        <f t="shared" si="571"/>
        <v>21.816666666666666</v>
      </c>
      <c r="FX62" s="42">
        <f t="shared" si="571"/>
        <v>21.8</v>
      </c>
      <c r="FY62" s="42">
        <f t="shared" si="571"/>
        <v>21.808333333333334</v>
      </c>
      <c r="FZ62" s="42">
        <f t="shared" si="571"/>
        <v>30.608333333333334</v>
      </c>
      <c r="GA62" s="42">
        <f t="shared" si="571"/>
        <v>30.716666666666665</v>
      </c>
      <c r="GB62" s="42">
        <f t="shared" si="571"/>
        <v>30.662499999999998</v>
      </c>
      <c r="GC62" s="42">
        <f t="shared" si="571"/>
        <v>31.358333333333334</v>
      </c>
      <c r="GD62" s="42">
        <f t="shared" si="571"/>
        <v>31.324999999999999</v>
      </c>
      <c r="GE62" s="42">
        <f t="shared" si="571"/>
        <v>31.341666666666669</v>
      </c>
      <c r="GF62" s="42">
        <f t="shared" si="571"/>
        <v>30.824999999999999</v>
      </c>
      <c r="GG62" s="42">
        <f t="shared" si="571"/>
        <v>30.724999999999998</v>
      </c>
      <c r="GH62" s="42">
        <f t="shared" si="571"/>
        <v>30.775000000000002</v>
      </c>
      <c r="GI62" s="42">
        <f t="shared" si="571"/>
        <v>28.625</v>
      </c>
      <c r="GJ62" s="42">
        <f t="shared" si="571"/>
        <v>28.474999999999998</v>
      </c>
      <c r="GK62" s="42">
        <f t="shared" si="571"/>
        <v>28.549999999999997</v>
      </c>
      <c r="GL62" s="42">
        <f t="shared" si="571"/>
        <v>26.516666666666666</v>
      </c>
      <c r="GM62" s="42">
        <f t="shared" si="571"/>
        <v>26.708333333333332</v>
      </c>
      <c r="GN62" s="42">
        <f t="shared" si="571"/>
        <v>26.612499999999997</v>
      </c>
      <c r="GO62" s="42">
        <f t="shared" si="571"/>
        <v>28</v>
      </c>
      <c r="GP62" s="42">
        <f t="shared" si="571"/>
        <v>28.125000000000004</v>
      </c>
      <c r="GQ62" s="42">
        <f t="shared" si="571"/>
        <v>28.062500000000004</v>
      </c>
      <c r="GR62" s="41"/>
      <c r="GS62" s="41"/>
      <c r="GT62" s="45"/>
      <c r="GU62" s="42">
        <f>AVERAGE(GU49:GU60)</f>
        <v>32.941416666666676</v>
      </c>
      <c r="GV62" s="42">
        <f>AVERAGE(GV49:GV60)</f>
        <v>32.9375</v>
      </c>
      <c r="GW62" s="45" t="e">
        <f t="shared" ref="GW62:HH62" si="572">AVERAGE(GW49:GW60)</f>
        <v>#DIV/0!</v>
      </c>
      <c r="GX62" s="45" t="e">
        <f t="shared" si="572"/>
        <v>#DIV/0!</v>
      </c>
      <c r="GY62" s="42">
        <f t="shared" si="572"/>
        <v>28.387895833333332</v>
      </c>
      <c r="GZ62" s="42">
        <f t="shared" si="572"/>
        <v>28.43472222222222</v>
      </c>
      <c r="HA62" s="45" t="e">
        <f t="shared" si="572"/>
        <v>#DIV/0!</v>
      </c>
      <c r="HB62" s="45" t="e">
        <f t="shared" si="572"/>
        <v>#DIV/0!</v>
      </c>
      <c r="HC62" s="42">
        <f t="shared" si="572"/>
        <v>28.002406249999996</v>
      </c>
      <c r="HD62" s="42">
        <f t="shared" si="572"/>
        <v>28.112499999999997</v>
      </c>
      <c r="HE62" s="45" t="e">
        <f t="shared" si="572"/>
        <v>#DIV/0!</v>
      </c>
      <c r="HF62" s="45" t="e">
        <f t="shared" si="572"/>
        <v>#DIV/0!</v>
      </c>
      <c r="HG62" s="42">
        <f t="shared" si="572"/>
        <v>27.959989583333336</v>
      </c>
      <c r="HH62" s="42">
        <f t="shared" si="572"/>
        <v>27.99666666666667</v>
      </c>
      <c r="HI62" s="21"/>
    </row>
    <row r="63" spans="1:217" ht="15.5" x14ac:dyDescent="0.35">
      <c r="A63" s="18"/>
      <c r="B63" s="23"/>
      <c r="C63" s="18" t="e">
        <f>STDEV(C49:C53)</f>
        <v>#DIV/0!</v>
      </c>
      <c r="D63" s="41"/>
      <c r="E63" s="42">
        <f>STDEV(E49:E60)</f>
        <v>0.4549392233801095</v>
      </c>
      <c r="F63" s="42">
        <f t="shared" ref="F63:BA63" si="573">STDEV(F49:F60)</f>
        <v>0.44127913244031075</v>
      </c>
      <c r="G63" s="42">
        <f t="shared" si="573"/>
        <v>0.45593726309525051</v>
      </c>
      <c r="H63" s="42">
        <f t="shared" si="573"/>
        <v>1.4361934114705841</v>
      </c>
      <c r="I63" s="42">
        <f t="shared" si="573"/>
        <v>0.85726838907607639</v>
      </c>
      <c r="J63" s="42">
        <f t="shared" si="573"/>
        <v>1.1096938562258767</v>
      </c>
      <c r="K63" s="42">
        <f t="shared" si="573"/>
        <v>0.54076264888048775</v>
      </c>
      <c r="L63" s="42">
        <f t="shared" si="573"/>
        <v>0.51539922743089617</v>
      </c>
      <c r="M63" s="42">
        <f t="shared" si="573"/>
        <v>0.5283443264318527</v>
      </c>
      <c r="N63" s="42">
        <f t="shared" si="573"/>
        <v>0.82144551083606698</v>
      </c>
      <c r="O63" s="42">
        <f t="shared" si="573"/>
        <v>0.67122682793929989</v>
      </c>
      <c r="P63" s="42">
        <f t="shared" si="573"/>
        <v>0.73436996290986833</v>
      </c>
      <c r="Q63" s="42">
        <f t="shared" si="573"/>
        <v>0.5573204290227125</v>
      </c>
      <c r="R63" s="42">
        <f t="shared" si="573"/>
        <v>0.56439831196191015</v>
      </c>
      <c r="S63" s="42">
        <f t="shared" si="573"/>
        <v>0.52373585176522219</v>
      </c>
      <c r="T63" s="42">
        <f t="shared" si="573"/>
        <v>0.69079444822390579</v>
      </c>
      <c r="U63" s="42">
        <f t="shared" si="573"/>
        <v>0.75810769203805817</v>
      </c>
      <c r="V63" s="42">
        <f t="shared" si="573"/>
        <v>0.69636502096547259</v>
      </c>
      <c r="W63" s="42">
        <f t="shared" si="573"/>
        <v>1.1348474733984242</v>
      </c>
      <c r="X63" s="42">
        <f t="shared" si="573"/>
        <v>1.1832927863305083</v>
      </c>
      <c r="Y63" s="42">
        <f t="shared" si="573"/>
        <v>1.1547251411115758</v>
      </c>
      <c r="Z63" s="42">
        <f t="shared" si="573"/>
        <v>0.87835935215329208</v>
      </c>
      <c r="AA63" s="42">
        <f t="shared" si="573"/>
        <v>0.91582054613732711</v>
      </c>
      <c r="AB63" s="42">
        <f t="shared" si="573"/>
        <v>0.86256312900282939</v>
      </c>
      <c r="AC63" s="42">
        <f t="shared" si="573"/>
        <v>0.67464917931582513</v>
      </c>
      <c r="AD63" s="42">
        <f t="shared" si="573"/>
        <v>0.77565221822435504</v>
      </c>
      <c r="AE63" s="42">
        <f t="shared" si="573"/>
        <v>0.69853743310902561</v>
      </c>
      <c r="AF63" s="42">
        <f t="shared" si="573"/>
        <v>1.7322257533607048</v>
      </c>
      <c r="AG63" s="42">
        <f t="shared" si="573"/>
        <v>1.8113279909803992</v>
      </c>
      <c r="AH63" s="42">
        <f t="shared" si="573"/>
        <v>1.718460375046821</v>
      </c>
      <c r="AI63" s="42">
        <f t="shared" si="573"/>
        <v>0.84512864360547146</v>
      </c>
      <c r="AJ63" s="42">
        <f t="shared" si="573"/>
        <v>0.84304642382686956</v>
      </c>
      <c r="AK63" s="42">
        <f t="shared" si="573"/>
        <v>0.84963227339832137</v>
      </c>
      <c r="AL63" s="42">
        <f t="shared" si="573"/>
        <v>0.38954129979043828</v>
      </c>
      <c r="AM63" s="42">
        <f t="shared" si="573"/>
        <v>0.35290998079603042</v>
      </c>
      <c r="AN63" s="42">
        <f t="shared" si="573"/>
        <v>0.35950302396840034</v>
      </c>
      <c r="AO63" s="42">
        <f t="shared" si="573"/>
        <v>0.46709936649691375</v>
      </c>
      <c r="AP63" s="42">
        <f t="shared" si="573"/>
        <v>0.53851648071345126</v>
      </c>
      <c r="AQ63" s="42">
        <f t="shared" si="573"/>
        <v>0.48194680958870079</v>
      </c>
      <c r="AR63" s="42">
        <f t="shared" si="573"/>
        <v>0.68534441684234115</v>
      </c>
      <c r="AS63" s="42">
        <f t="shared" si="573"/>
        <v>0.57493082587860578</v>
      </c>
      <c r="AT63" s="42">
        <f t="shared" si="573"/>
        <v>0.58562321116443539</v>
      </c>
      <c r="AU63" s="42">
        <f t="shared" si="573"/>
        <v>0.78175211137314093</v>
      </c>
      <c r="AV63" s="42">
        <f t="shared" si="573"/>
        <v>0.6735253251633263</v>
      </c>
      <c r="AW63" s="42">
        <f t="shared" si="573"/>
        <v>0.68660065143098647</v>
      </c>
      <c r="AX63" s="42">
        <f t="shared" si="573"/>
        <v>0.86759856657746581</v>
      </c>
      <c r="AY63" s="42">
        <f t="shared" si="573"/>
        <v>0.69478577470129144</v>
      </c>
      <c r="AZ63" s="42">
        <f t="shared" si="573"/>
        <v>0.75331338804382153</v>
      </c>
      <c r="BA63" s="45" t="e">
        <f t="shared" si="573"/>
        <v>#DIV/0!</v>
      </c>
      <c r="BB63" s="42">
        <f>STDEV(BB49:BB60)</f>
        <v>0.60069404303133722</v>
      </c>
      <c r="BC63" s="42">
        <f t="shared" ref="BC63:CX63" si="574">STDEV(BC49:BC60)</f>
        <v>0.70641004488551296</v>
      </c>
      <c r="BD63" s="42">
        <f t="shared" si="574"/>
        <v>0.63669363737891138</v>
      </c>
      <c r="BE63" s="42">
        <f t="shared" si="574"/>
        <v>1.1712140813029972</v>
      </c>
      <c r="BF63" s="42">
        <f t="shared" si="574"/>
        <v>1.0950300950617335</v>
      </c>
      <c r="BG63" s="42">
        <f t="shared" si="574"/>
        <v>1.1105809972780696</v>
      </c>
      <c r="BH63" s="42">
        <f t="shared" si="574"/>
        <v>0.7810249675906652</v>
      </c>
      <c r="BI63" s="42">
        <f t="shared" si="574"/>
        <v>0.845800678575507</v>
      </c>
      <c r="BJ63" s="42">
        <f t="shared" si="574"/>
        <v>0.79813940834387742</v>
      </c>
      <c r="BK63" s="42">
        <f t="shared" si="574"/>
        <v>0.98657657246324926</v>
      </c>
      <c r="BL63" s="42">
        <f t="shared" si="574"/>
        <v>0.83120941459363362</v>
      </c>
      <c r="BM63" s="42">
        <f t="shared" si="574"/>
        <v>0.88941587913675435</v>
      </c>
      <c r="BN63" s="42">
        <f t="shared" si="574"/>
        <v>1.3478096709442728</v>
      </c>
      <c r="BO63" s="42">
        <f t="shared" si="574"/>
        <v>1.5406364289022272</v>
      </c>
      <c r="BP63" s="42">
        <f t="shared" si="574"/>
        <v>1.4279408781581797</v>
      </c>
      <c r="BQ63" s="42">
        <f t="shared" si="574"/>
        <v>0.69848320515155371</v>
      </c>
      <c r="BR63" s="42">
        <f t="shared" si="574"/>
        <v>1.3020962120575212</v>
      </c>
      <c r="BS63" s="42">
        <f t="shared" si="574"/>
        <v>0.95055804981105985</v>
      </c>
      <c r="BT63" s="42">
        <f t="shared" si="574"/>
        <v>1.3967494732088108</v>
      </c>
      <c r="BU63" s="42">
        <f t="shared" si="574"/>
        <v>1.3743317935592843</v>
      </c>
      <c r="BV63" s="42">
        <f t="shared" si="574"/>
        <v>1.3667867648635101</v>
      </c>
      <c r="BW63" s="42">
        <f t="shared" si="574"/>
        <v>2.0757619995529057</v>
      </c>
      <c r="BX63" s="42">
        <f t="shared" si="574"/>
        <v>1.3187172371343108</v>
      </c>
      <c r="BY63" s="42">
        <f t="shared" si="574"/>
        <v>1.6572327701760707</v>
      </c>
      <c r="BZ63" s="42">
        <f t="shared" si="574"/>
        <v>0.81835015103375475</v>
      </c>
      <c r="CA63" s="42">
        <f t="shared" si="574"/>
        <v>0.82842493853570021</v>
      </c>
      <c r="CB63" s="42">
        <f t="shared" si="574"/>
        <v>0.81057172116445941</v>
      </c>
      <c r="CC63" s="42">
        <f t="shared" si="574"/>
        <v>0.96714982700654373</v>
      </c>
      <c r="CD63" s="42">
        <f t="shared" si="574"/>
        <v>1.0049875621120885</v>
      </c>
      <c r="CE63" s="42">
        <f t="shared" si="574"/>
        <v>0.96400168175384549</v>
      </c>
      <c r="CF63" s="42">
        <f t="shared" si="574"/>
        <v>1.1142329879855251</v>
      </c>
      <c r="CG63" s="42">
        <f t="shared" si="574"/>
        <v>1.1474279537691718</v>
      </c>
      <c r="CH63" s="42">
        <f t="shared" si="574"/>
        <v>1.1122169370907438</v>
      </c>
      <c r="CI63" s="42">
        <f t="shared" si="574"/>
        <v>0.62084985741686816</v>
      </c>
      <c r="CJ63" s="42">
        <f t="shared" si="574"/>
        <v>0.58016455345954121</v>
      </c>
      <c r="CK63" s="42">
        <f t="shared" si="574"/>
        <v>0.59700959334457526</v>
      </c>
      <c r="CL63" s="42">
        <f t="shared" si="574"/>
        <v>0.59613655136955601</v>
      </c>
      <c r="CM63" s="42">
        <f t="shared" si="574"/>
        <v>0.51367658732283727</v>
      </c>
      <c r="CN63" s="42">
        <f t="shared" si="574"/>
        <v>0.5337829544152215</v>
      </c>
      <c r="CO63" s="42">
        <f t="shared" si="574"/>
        <v>1.0933337952696731</v>
      </c>
      <c r="CP63" s="42">
        <f t="shared" si="574"/>
        <v>1.0825055112183872</v>
      </c>
      <c r="CQ63" s="42">
        <f t="shared" si="574"/>
        <v>1.0846990226311481</v>
      </c>
      <c r="CR63" s="42">
        <f t="shared" si="574"/>
        <v>0.71536174362515681</v>
      </c>
      <c r="CS63" s="42">
        <f t="shared" si="574"/>
        <v>0.85293610546159904</v>
      </c>
      <c r="CT63" s="42">
        <f t="shared" si="574"/>
        <v>0.72827109504551135</v>
      </c>
      <c r="CU63" s="42">
        <f t="shared" si="574"/>
        <v>1.2171750701994977</v>
      </c>
      <c r="CV63" s="42">
        <f t="shared" si="574"/>
        <v>1.2402345819165901</v>
      </c>
      <c r="CW63" s="42">
        <f t="shared" si="574"/>
        <v>1.2215551439443777</v>
      </c>
      <c r="CX63" s="45" t="e">
        <f t="shared" si="574"/>
        <v>#DIV/0!</v>
      </c>
      <c r="CY63" s="42">
        <f>STDEV(CY49:CY60)</f>
        <v>0.76435752383451006</v>
      </c>
      <c r="CZ63" s="42">
        <f t="shared" ref="CZ63:EU63" si="575">STDEV(CZ49:CZ60)</f>
        <v>0.60069404303133611</v>
      </c>
      <c r="DA63" s="42">
        <f t="shared" si="575"/>
        <v>0.6299801584177066</v>
      </c>
      <c r="DB63" s="42">
        <f t="shared" si="575"/>
        <v>1.2575830594895714</v>
      </c>
      <c r="DC63" s="42">
        <f t="shared" si="575"/>
        <v>1.4332628594373129</v>
      </c>
      <c r="DD63" s="42">
        <f t="shared" si="575"/>
        <v>1.3336552641655048</v>
      </c>
      <c r="DE63" s="42">
        <f t="shared" si="575"/>
        <v>1.0848823424545613</v>
      </c>
      <c r="DF63" s="42">
        <f t="shared" si="575"/>
        <v>1.0590161242942202</v>
      </c>
      <c r="DG63" s="42">
        <f t="shared" si="575"/>
        <v>1.0626938325868749</v>
      </c>
      <c r="DH63" s="42">
        <f t="shared" si="575"/>
        <v>1.1453132428477482</v>
      </c>
      <c r="DI63" s="42">
        <f t="shared" si="575"/>
        <v>1.1208762805785644</v>
      </c>
      <c r="DJ63" s="42">
        <f t="shared" si="575"/>
        <v>1.1211719382643839</v>
      </c>
      <c r="DK63" s="42">
        <f t="shared" si="575"/>
        <v>1.2873216263610932</v>
      </c>
      <c r="DL63" s="42">
        <f t="shared" si="575"/>
        <v>1.5285168093166772</v>
      </c>
      <c r="DM63" s="42">
        <f t="shared" si="575"/>
        <v>1.3961730703692294</v>
      </c>
      <c r="DN63" s="42">
        <f t="shared" si="575"/>
        <v>1.411935057309863</v>
      </c>
      <c r="DO63" s="42">
        <f t="shared" si="575"/>
        <v>1.4927095558687291</v>
      </c>
      <c r="DP63" s="42">
        <f t="shared" si="575"/>
        <v>1.4454408470858444</v>
      </c>
      <c r="DQ63" s="42">
        <f t="shared" si="575"/>
        <v>1.0595882562237433</v>
      </c>
      <c r="DR63" s="42">
        <f t="shared" si="575"/>
        <v>1.1950339160902759</v>
      </c>
      <c r="DS63" s="42">
        <f t="shared" si="575"/>
        <v>1.1089426440888586</v>
      </c>
      <c r="DT63" s="42">
        <f t="shared" si="575"/>
        <v>1.2908477364847792</v>
      </c>
      <c r="DU63" s="42">
        <f t="shared" si="575"/>
        <v>1.2712437240988073</v>
      </c>
      <c r="DV63" s="42">
        <f t="shared" si="575"/>
        <v>1.2731715945193356</v>
      </c>
      <c r="DW63" s="42">
        <f t="shared" si="575"/>
        <v>1.8840639505327228</v>
      </c>
      <c r="DX63" s="42">
        <f t="shared" si="575"/>
        <v>1.8173198714457273</v>
      </c>
      <c r="DY63" s="42">
        <f t="shared" si="575"/>
        <v>1.8460594806399391</v>
      </c>
      <c r="DZ63" s="42">
        <f t="shared" si="575"/>
        <v>0.84866204859606664</v>
      </c>
      <c r="EA63" s="42">
        <f t="shared" si="575"/>
        <v>0.85369073954675068</v>
      </c>
      <c r="EB63" s="42">
        <f t="shared" si="575"/>
        <v>0.84784709527702906</v>
      </c>
      <c r="EC63" s="42">
        <f t="shared" si="575"/>
        <v>1.4193468408199081</v>
      </c>
      <c r="ED63" s="42">
        <f t="shared" si="575"/>
        <v>1.1466353942176766</v>
      </c>
      <c r="EE63" s="42">
        <f t="shared" si="575"/>
        <v>1.271563997602952</v>
      </c>
      <c r="EF63" s="42">
        <f t="shared" si="575"/>
        <v>0.69543969086928281</v>
      </c>
      <c r="EG63" s="42">
        <f t="shared" si="575"/>
        <v>0.75718777944003657</v>
      </c>
      <c r="EH63" s="42">
        <f t="shared" si="575"/>
        <v>0.71265614982176839</v>
      </c>
      <c r="EI63" s="42">
        <f t="shared" si="575"/>
        <v>1.2602308590817073</v>
      </c>
      <c r="EJ63" s="42">
        <f t="shared" si="575"/>
        <v>1.1544380766101203</v>
      </c>
      <c r="EK63" s="42">
        <f t="shared" si="575"/>
        <v>1.2042538240451111</v>
      </c>
      <c r="EL63" s="42">
        <f t="shared" si="575"/>
        <v>1.1196590390098067</v>
      </c>
      <c r="EM63" s="42">
        <f t="shared" si="575"/>
        <v>1.3289321299677443</v>
      </c>
      <c r="EN63" s="42">
        <f t="shared" si="575"/>
        <v>1.2206245296667775</v>
      </c>
      <c r="EO63" s="42">
        <f t="shared" si="575"/>
        <v>0.92092674008634445</v>
      </c>
      <c r="EP63" s="42">
        <f t="shared" si="575"/>
        <v>1.1458422864663993</v>
      </c>
      <c r="EQ63" s="42">
        <f t="shared" si="575"/>
        <v>1.0270950503357721</v>
      </c>
      <c r="ER63" s="42">
        <f t="shared" si="575"/>
        <v>1.0796674572208882</v>
      </c>
      <c r="ES63" s="42">
        <f t="shared" si="575"/>
        <v>1.188932548995361</v>
      </c>
      <c r="ET63" s="42">
        <f t="shared" si="575"/>
        <v>1.1221597142307442</v>
      </c>
      <c r="EU63" s="45" t="e">
        <f t="shared" si="575"/>
        <v>#DIV/0!</v>
      </c>
      <c r="EV63" s="42">
        <f>STDEV(EV49:EV60)</f>
        <v>0.59460962493101766</v>
      </c>
      <c r="EW63" s="42">
        <f t="shared" ref="EW63:GQ63" si="576">STDEV(EW49:EW60)</f>
        <v>0.58225007644065729</v>
      </c>
      <c r="EX63" s="42">
        <f t="shared" si="576"/>
        <v>0.5644117345171038</v>
      </c>
      <c r="EY63" s="42">
        <f t="shared" si="576"/>
        <v>1.3565497678770475</v>
      </c>
      <c r="EZ63" s="42">
        <f t="shared" si="576"/>
        <v>1.3621507058525297</v>
      </c>
      <c r="FA63" s="42">
        <f t="shared" si="576"/>
        <v>1.3541392771122849</v>
      </c>
      <c r="FB63" s="42">
        <f t="shared" si="576"/>
        <v>0.86563166636750399</v>
      </c>
      <c r="FC63" s="42">
        <f t="shared" si="576"/>
        <v>0.93889038311996398</v>
      </c>
      <c r="FD63" s="42">
        <f t="shared" si="576"/>
        <v>0.89632033978659165</v>
      </c>
      <c r="FE63" s="42">
        <f t="shared" si="576"/>
        <v>1.0523782589924597</v>
      </c>
      <c r="FF63" s="42">
        <f t="shared" si="576"/>
        <v>1.1378808053890037</v>
      </c>
      <c r="FG63" s="42">
        <f t="shared" si="576"/>
        <v>1.0608744249224531</v>
      </c>
      <c r="FH63" s="42">
        <f t="shared" si="576"/>
        <v>1.4095776285501602</v>
      </c>
      <c r="FI63" s="42">
        <f t="shared" si="576"/>
        <v>0.80955468492177085</v>
      </c>
      <c r="FJ63" s="42">
        <f t="shared" si="576"/>
        <v>0.96031087138330873</v>
      </c>
      <c r="FK63" s="42">
        <f t="shared" si="576"/>
        <v>1.1203354476010814</v>
      </c>
      <c r="FL63" s="42">
        <f t="shared" si="576"/>
        <v>0.69167123036099409</v>
      </c>
      <c r="FM63" s="42">
        <f t="shared" si="576"/>
        <v>0.74145383394975328</v>
      </c>
      <c r="FN63" s="42">
        <f t="shared" si="576"/>
        <v>1.0974833470124707</v>
      </c>
      <c r="FO63" s="42">
        <f t="shared" si="576"/>
        <v>1.1416362526362476</v>
      </c>
      <c r="FP63" s="42">
        <f t="shared" si="576"/>
        <v>1.1142584842382706</v>
      </c>
      <c r="FQ63" s="42">
        <f t="shared" si="576"/>
        <v>1.1555859067498133</v>
      </c>
      <c r="FR63" s="42">
        <f t="shared" si="576"/>
        <v>1.1902062464509702</v>
      </c>
      <c r="FS63" s="42">
        <f t="shared" si="576"/>
        <v>1.1608839369857415</v>
      </c>
      <c r="FT63" s="42">
        <f t="shared" si="576"/>
        <v>0.87399292695286523</v>
      </c>
      <c r="FU63" s="42">
        <f t="shared" si="576"/>
        <v>0.89556990489043009</v>
      </c>
      <c r="FV63" s="42">
        <f t="shared" si="576"/>
        <v>0.8723010322756074</v>
      </c>
      <c r="FW63" s="42">
        <f t="shared" si="576"/>
        <v>0.70945988845975883</v>
      </c>
      <c r="FX63" s="42">
        <f t="shared" si="576"/>
        <v>0.68887259674445978</v>
      </c>
      <c r="FY63" s="42">
        <f t="shared" si="576"/>
        <v>0.68815739919048013</v>
      </c>
      <c r="FZ63" s="42">
        <f t="shared" si="576"/>
        <v>1.2873216263610927</v>
      </c>
      <c r="GA63" s="42">
        <f t="shared" si="576"/>
        <v>1.2575830594895712</v>
      </c>
      <c r="GB63" s="42">
        <f t="shared" si="576"/>
        <v>1.2654724234630546</v>
      </c>
      <c r="GC63" s="42">
        <f t="shared" si="576"/>
        <v>0.64731379679036016</v>
      </c>
      <c r="GD63" s="42">
        <f t="shared" si="576"/>
        <v>0.57386251125002252</v>
      </c>
      <c r="GE63" s="42">
        <f t="shared" si="576"/>
        <v>0.6003155735767548</v>
      </c>
      <c r="GF63" s="42">
        <f t="shared" si="576"/>
        <v>0.51190375515857933</v>
      </c>
      <c r="GG63" s="42">
        <f t="shared" si="576"/>
        <v>0.37688918072220468</v>
      </c>
      <c r="GH63" s="42">
        <f t="shared" si="576"/>
        <v>0.42613484848215449</v>
      </c>
      <c r="GI63" s="42">
        <f t="shared" si="576"/>
        <v>1.0037429949942365</v>
      </c>
      <c r="GJ63" s="42">
        <f t="shared" si="576"/>
        <v>1.0669625536583234</v>
      </c>
      <c r="GK63" s="42">
        <f t="shared" si="576"/>
        <v>1.0293422436417607</v>
      </c>
      <c r="GL63" s="42">
        <f t="shared" si="576"/>
        <v>1.2408452642037879</v>
      </c>
      <c r="GM63" s="42">
        <f t="shared" si="576"/>
        <v>0.98669174824795525</v>
      </c>
      <c r="GN63" s="42">
        <f t="shared" si="576"/>
        <v>1.0975437452453873</v>
      </c>
      <c r="GO63" s="42">
        <f t="shared" si="576"/>
        <v>1.1607207792026162</v>
      </c>
      <c r="GP63" s="42">
        <f t="shared" si="576"/>
        <v>1.0821905394321107</v>
      </c>
      <c r="GQ63" s="42">
        <f t="shared" si="576"/>
        <v>1.1186690549690983</v>
      </c>
      <c r="GR63" s="41"/>
      <c r="GS63" s="41"/>
      <c r="GT63" s="45"/>
      <c r="GU63" s="42">
        <f>STDEV(GU49:GU60)</f>
        <v>0.40442240425155213</v>
      </c>
      <c r="GV63" s="42">
        <f>STDEV(GV49:GV60)</f>
        <v>0.38337450371798232</v>
      </c>
      <c r="GW63" s="45" t="e">
        <f t="shared" ref="GW63:HH63" si="577">STDEV(GW49:GW60)</f>
        <v>#DIV/0!</v>
      </c>
      <c r="GX63" s="45" t="e">
        <f t="shared" si="577"/>
        <v>#DIV/0!</v>
      </c>
      <c r="GY63" s="42">
        <f t="shared" si="577"/>
        <v>0.54523606186942331</v>
      </c>
      <c r="GZ63" s="42">
        <f t="shared" si="577"/>
        <v>0.47415519415919838</v>
      </c>
      <c r="HA63" s="45" t="e">
        <f t="shared" si="577"/>
        <v>#DIV/0!</v>
      </c>
      <c r="HB63" s="45" t="e">
        <f t="shared" si="577"/>
        <v>#DIV/0!</v>
      </c>
      <c r="HC63" s="42">
        <f t="shared" si="577"/>
        <v>0.58488623147087682</v>
      </c>
      <c r="HD63" s="42">
        <f t="shared" si="577"/>
        <v>0.47749160445313832</v>
      </c>
      <c r="HE63" s="45" t="e">
        <f t="shared" si="577"/>
        <v>#DIV/0!</v>
      </c>
      <c r="HF63" s="45" t="e">
        <f t="shared" si="577"/>
        <v>#DIV/0!</v>
      </c>
      <c r="HG63" s="42">
        <f t="shared" si="577"/>
        <v>0.42258105213114477</v>
      </c>
      <c r="HH63" s="42">
        <f t="shared" si="577"/>
        <v>0.42818149649347842</v>
      </c>
      <c r="HI63" s="21"/>
    </row>
    <row r="64" spans="1:217" ht="15.5" x14ac:dyDescent="0.35">
      <c r="A64" s="17"/>
      <c r="B64" s="17"/>
      <c r="C64" s="17"/>
      <c r="D64" s="21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21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21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21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21"/>
      <c r="GS64" s="21"/>
      <c r="GT64" s="18"/>
      <c r="GU64" s="18"/>
      <c r="GV64" s="18"/>
      <c r="GW64" s="21"/>
      <c r="GX64" s="18"/>
      <c r="GY64" s="18"/>
      <c r="GZ64" s="18"/>
      <c r="HA64" s="21"/>
      <c r="HB64" s="18"/>
      <c r="HC64" s="18"/>
      <c r="HD64" s="18"/>
      <c r="HE64" s="21"/>
      <c r="HF64" s="18"/>
      <c r="HG64" s="18"/>
      <c r="HH64" s="18"/>
      <c r="HI64" s="21"/>
    </row>
    <row r="65" spans="1:217" ht="15.5" x14ac:dyDescent="0.35">
      <c r="A65" s="17"/>
      <c r="B65" s="19"/>
      <c r="C65" s="17"/>
      <c r="D65" s="21"/>
      <c r="E65" s="119" t="s">
        <v>22</v>
      </c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21"/>
      <c r="BB65" s="119" t="s">
        <v>22</v>
      </c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21"/>
      <c r="CY65" s="119" t="s">
        <v>22</v>
      </c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21"/>
      <c r="EV65" s="119" t="s">
        <v>22</v>
      </c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21"/>
      <c r="GS65" s="21"/>
      <c r="GT65" s="119" t="s">
        <v>22</v>
      </c>
      <c r="GU65" s="119"/>
      <c r="GV65" s="119"/>
      <c r="GW65" s="21"/>
      <c r="GX65" s="119" t="s">
        <v>22</v>
      </c>
      <c r="GY65" s="119"/>
      <c r="GZ65" s="119"/>
      <c r="HA65" s="21"/>
      <c r="HB65" s="119" t="s">
        <v>22</v>
      </c>
      <c r="HC65" s="119"/>
      <c r="HD65" s="119"/>
      <c r="HE65" s="21"/>
      <c r="HF65" s="119" t="s">
        <v>22</v>
      </c>
      <c r="HG65" s="119"/>
      <c r="HH65" s="119"/>
      <c r="HI65" s="21"/>
    </row>
    <row r="66" spans="1:217" ht="15.5" x14ac:dyDescent="0.35">
      <c r="A66" s="17"/>
      <c r="B66" s="20"/>
      <c r="C66" s="17"/>
      <c r="D66" s="21"/>
      <c r="E66" s="118" t="s">
        <v>15</v>
      </c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21"/>
      <c r="BB66" s="118" t="s">
        <v>16</v>
      </c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21"/>
      <c r="CY66" s="118" t="s">
        <v>17</v>
      </c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21"/>
      <c r="EV66" s="118" t="s">
        <v>18</v>
      </c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  <c r="FN66" s="118"/>
      <c r="FO66" s="118"/>
      <c r="FP66" s="118"/>
      <c r="FQ66" s="118"/>
      <c r="FR66" s="118"/>
      <c r="FS66" s="118"/>
      <c r="FT66" s="118"/>
      <c r="FU66" s="118"/>
      <c r="FV66" s="118"/>
      <c r="FW66" s="118"/>
      <c r="FX66" s="118"/>
      <c r="FY66" s="118"/>
      <c r="FZ66" s="118"/>
      <c r="GA66" s="118"/>
      <c r="GB66" s="118"/>
      <c r="GC66" s="118"/>
      <c r="GD66" s="118"/>
      <c r="GE66" s="118"/>
      <c r="GF66" s="118"/>
      <c r="GG66" s="118"/>
      <c r="GH66" s="118"/>
      <c r="GI66" s="118"/>
      <c r="GJ66" s="118"/>
      <c r="GK66" s="118"/>
      <c r="GL66" s="118"/>
      <c r="GM66" s="118"/>
      <c r="GN66" s="118"/>
      <c r="GO66" s="118"/>
      <c r="GP66" s="118"/>
      <c r="GQ66" s="118"/>
      <c r="GR66" s="21"/>
      <c r="GS66" s="21"/>
      <c r="GT66" s="118" t="s">
        <v>15</v>
      </c>
      <c r="GU66" s="118"/>
      <c r="GV66" s="118"/>
      <c r="GW66" s="21"/>
      <c r="GX66" s="118" t="s">
        <v>16</v>
      </c>
      <c r="GY66" s="118"/>
      <c r="GZ66" s="118"/>
      <c r="HA66" s="21"/>
      <c r="HB66" s="118" t="s">
        <v>17</v>
      </c>
      <c r="HC66" s="118"/>
      <c r="HD66" s="118"/>
      <c r="HE66" s="21"/>
      <c r="HF66" s="118" t="s">
        <v>18</v>
      </c>
      <c r="HG66" s="118"/>
      <c r="HH66" s="118"/>
      <c r="HI66" s="21"/>
    </row>
    <row r="67" spans="1:217" ht="15.5" x14ac:dyDescent="0.35">
      <c r="A67" s="17"/>
      <c r="B67" s="20"/>
      <c r="C67" s="17"/>
      <c r="D67" s="33"/>
      <c r="E67" s="118" t="s">
        <v>23</v>
      </c>
      <c r="F67" s="118"/>
      <c r="G67" s="118"/>
      <c r="H67" s="118" t="s">
        <v>24</v>
      </c>
      <c r="I67" s="118"/>
      <c r="J67" s="118"/>
      <c r="K67" s="118" t="s">
        <v>25</v>
      </c>
      <c r="L67" s="118"/>
      <c r="M67" s="118"/>
      <c r="N67" s="118" t="s">
        <v>26</v>
      </c>
      <c r="O67" s="118"/>
      <c r="P67" s="118"/>
      <c r="Q67" s="118" t="s">
        <v>27</v>
      </c>
      <c r="R67" s="118"/>
      <c r="S67" s="118"/>
      <c r="T67" s="118" t="s">
        <v>28</v>
      </c>
      <c r="U67" s="118"/>
      <c r="V67" s="118"/>
      <c r="W67" s="118" t="s">
        <v>29</v>
      </c>
      <c r="X67" s="118"/>
      <c r="Y67" s="118"/>
      <c r="Z67" s="118" t="s">
        <v>30</v>
      </c>
      <c r="AA67" s="118"/>
      <c r="AB67" s="118"/>
      <c r="AC67" s="118" t="s">
        <v>31</v>
      </c>
      <c r="AD67" s="118"/>
      <c r="AE67" s="118"/>
      <c r="AF67" s="118" t="s">
        <v>32</v>
      </c>
      <c r="AG67" s="118"/>
      <c r="AH67" s="118"/>
      <c r="AI67" s="118" t="s">
        <v>33</v>
      </c>
      <c r="AJ67" s="118"/>
      <c r="AK67" s="118"/>
      <c r="AL67" s="118" t="s">
        <v>34</v>
      </c>
      <c r="AM67" s="118"/>
      <c r="AN67" s="118"/>
      <c r="AO67" s="118" t="s">
        <v>35</v>
      </c>
      <c r="AP67" s="118"/>
      <c r="AQ67" s="118"/>
      <c r="AR67" s="118" t="s">
        <v>36</v>
      </c>
      <c r="AS67" s="118"/>
      <c r="AT67" s="118"/>
      <c r="AU67" s="118" t="s">
        <v>37</v>
      </c>
      <c r="AV67" s="118"/>
      <c r="AW67" s="118"/>
      <c r="AX67" s="118" t="s">
        <v>38</v>
      </c>
      <c r="AY67" s="118"/>
      <c r="AZ67" s="118"/>
      <c r="BA67" s="33"/>
      <c r="BB67" s="118" t="s">
        <v>23</v>
      </c>
      <c r="BC67" s="118"/>
      <c r="BD67" s="118"/>
      <c r="BE67" s="118" t="s">
        <v>24</v>
      </c>
      <c r="BF67" s="118"/>
      <c r="BG67" s="118"/>
      <c r="BH67" s="118" t="s">
        <v>25</v>
      </c>
      <c r="BI67" s="118"/>
      <c r="BJ67" s="118"/>
      <c r="BK67" s="118" t="s">
        <v>26</v>
      </c>
      <c r="BL67" s="118"/>
      <c r="BM67" s="118"/>
      <c r="BN67" s="118" t="s">
        <v>27</v>
      </c>
      <c r="BO67" s="118"/>
      <c r="BP67" s="118"/>
      <c r="BQ67" s="118" t="s">
        <v>28</v>
      </c>
      <c r="BR67" s="118"/>
      <c r="BS67" s="118"/>
      <c r="BT67" s="118" t="s">
        <v>29</v>
      </c>
      <c r="BU67" s="118"/>
      <c r="BV67" s="118"/>
      <c r="BW67" s="118" t="s">
        <v>30</v>
      </c>
      <c r="BX67" s="118"/>
      <c r="BY67" s="118"/>
      <c r="BZ67" s="118" t="s">
        <v>31</v>
      </c>
      <c r="CA67" s="118"/>
      <c r="CB67" s="118"/>
      <c r="CC67" s="118" t="s">
        <v>32</v>
      </c>
      <c r="CD67" s="118"/>
      <c r="CE67" s="118"/>
      <c r="CF67" s="118" t="s">
        <v>33</v>
      </c>
      <c r="CG67" s="118"/>
      <c r="CH67" s="118"/>
      <c r="CI67" s="118" t="s">
        <v>34</v>
      </c>
      <c r="CJ67" s="118"/>
      <c r="CK67" s="118"/>
      <c r="CL67" s="118" t="s">
        <v>35</v>
      </c>
      <c r="CM67" s="118"/>
      <c r="CN67" s="118"/>
      <c r="CO67" s="118" t="s">
        <v>36</v>
      </c>
      <c r="CP67" s="118"/>
      <c r="CQ67" s="118"/>
      <c r="CR67" s="118" t="s">
        <v>37</v>
      </c>
      <c r="CS67" s="118"/>
      <c r="CT67" s="118"/>
      <c r="CU67" s="118" t="s">
        <v>38</v>
      </c>
      <c r="CV67" s="118"/>
      <c r="CW67" s="118"/>
      <c r="CX67" s="33"/>
      <c r="CY67" s="118" t="s">
        <v>23</v>
      </c>
      <c r="CZ67" s="118"/>
      <c r="DA67" s="118"/>
      <c r="DB67" s="118" t="s">
        <v>24</v>
      </c>
      <c r="DC67" s="118"/>
      <c r="DD67" s="118"/>
      <c r="DE67" s="118" t="s">
        <v>25</v>
      </c>
      <c r="DF67" s="118"/>
      <c r="DG67" s="118"/>
      <c r="DH67" s="118" t="s">
        <v>26</v>
      </c>
      <c r="DI67" s="118"/>
      <c r="DJ67" s="118"/>
      <c r="DK67" s="118" t="s">
        <v>27</v>
      </c>
      <c r="DL67" s="118"/>
      <c r="DM67" s="118"/>
      <c r="DN67" s="118" t="s">
        <v>28</v>
      </c>
      <c r="DO67" s="118"/>
      <c r="DP67" s="118"/>
      <c r="DQ67" s="118" t="s">
        <v>29</v>
      </c>
      <c r="DR67" s="118"/>
      <c r="DS67" s="118"/>
      <c r="DT67" s="118" t="s">
        <v>30</v>
      </c>
      <c r="DU67" s="118"/>
      <c r="DV67" s="118"/>
      <c r="DW67" s="118" t="s">
        <v>31</v>
      </c>
      <c r="DX67" s="118"/>
      <c r="DY67" s="118"/>
      <c r="DZ67" s="118" t="s">
        <v>32</v>
      </c>
      <c r="EA67" s="118"/>
      <c r="EB67" s="118"/>
      <c r="EC67" s="118" t="s">
        <v>33</v>
      </c>
      <c r="ED67" s="118"/>
      <c r="EE67" s="118"/>
      <c r="EF67" s="118" t="s">
        <v>34</v>
      </c>
      <c r="EG67" s="118"/>
      <c r="EH67" s="118"/>
      <c r="EI67" s="118" t="s">
        <v>35</v>
      </c>
      <c r="EJ67" s="118"/>
      <c r="EK67" s="118"/>
      <c r="EL67" s="118" t="s">
        <v>36</v>
      </c>
      <c r="EM67" s="118"/>
      <c r="EN67" s="118"/>
      <c r="EO67" s="118" t="s">
        <v>37</v>
      </c>
      <c r="EP67" s="118"/>
      <c r="EQ67" s="118"/>
      <c r="ER67" s="118" t="s">
        <v>38</v>
      </c>
      <c r="ES67" s="118"/>
      <c r="ET67" s="118"/>
      <c r="EU67" s="33"/>
      <c r="EV67" s="118" t="s">
        <v>23</v>
      </c>
      <c r="EW67" s="118"/>
      <c r="EX67" s="118"/>
      <c r="EY67" s="118" t="s">
        <v>24</v>
      </c>
      <c r="EZ67" s="118"/>
      <c r="FA67" s="118"/>
      <c r="FB67" s="118" t="s">
        <v>25</v>
      </c>
      <c r="FC67" s="118"/>
      <c r="FD67" s="118"/>
      <c r="FE67" s="118" t="s">
        <v>26</v>
      </c>
      <c r="FF67" s="118"/>
      <c r="FG67" s="118"/>
      <c r="FH67" s="118" t="s">
        <v>27</v>
      </c>
      <c r="FI67" s="118"/>
      <c r="FJ67" s="118"/>
      <c r="FK67" s="118" t="s">
        <v>28</v>
      </c>
      <c r="FL67" s="118"/>
      <c r="FM67" s="118"/>
      <c r="FN67" s="118" t="s">
        <v>29</v>
      </c>
      <c r="FO67" s="118"/>
      <c r="FP67" s="118"/>
      <c r="FQ67" s="118" t="s">
        <v>30</v>
      </c>
      <c r="FR67" s="118"/>
      <c r="FS67" s="118"/>
      <c r="FT67" s="118" t="s">
        <v>31</v>
      </c>
      <c r="FU67" s="118"/>
      <c r="FV67" s="118"/>
      <c r="FW67" s="118" t="s">
        <v>32</v>
      </c>
      <c r="FX67" s="118"/>
      <c r="FY67" s="118"/>
      <c r="FZ67" s="118" t="s">
        <v>33</v>
      </c>
      <c r="GA67" s="118"/>
      <c r="GB67" s="118"/>
      <c r="GC67" s="118" t="s">
        <v>34</v>
      </c>
      <c r="GD67" s="118"/>
      <c r="GE67" s="118"/>
      <c r="GF67" s="118" t="s">
        <v>35</v>
      </c>
      <c r="GG67" s="118"/>
      <c r="GH67" s="118"/>
      <c r="GI67" s="118" t="s">
        <v>36</v>
      </c>
      <c r="GJ67" s="118"/>
      <c r="GK67" s="118"/>
      <c r="GL67" s="118" t="s">
        <v>37</v>
      </c>
      <c r="GM67" s="118"/>
      <c r="GN67" s="118"/>
      <c r="GO67" s="118" t="s">
        <v>38</v>
      </c>
      <c r="GP67" s="118"/>
      <c r="GQ67" s="118"/>
      <c r="GR67" s="33"/>
      <c r="GS67" s="33"/>
      <c r="GT67" s="44"/>
      <c r="GU67" s="44"/>
      <c r="GV67" s="44"/>
      <c r="GW67" s="33"/>
      <c r="GX67" s="44"/>
      <c r="GY67" s="44"/>
      <c r="GZ67" s="44"/>
      <c r="HA67" s="33"/>
      <c r="HB67" s="44"/>
      <c r="HC67" s="44"/>
      <c r="HD67" s="44"/>
      <c r="HE67" s="33"/>
      <c r="HF67" s="44"/>
      <c r="HG67" s="44"/>
      <c r="HH67" s="44"/>
      <c r="HI67" s="21"/>
    </row>
    <row r="68" spans="1:217" ht="15.5" x14ac:dyDescent="0.35">
      <c r="A68" s="17"/>
      <c r="B68" s="17"/>
      <c r="C68" s="17"/>
      <c r="D68" s="21"/>
      <c r="E68" s="35">
        <v>1</v>
      </c>
      <c r="F68" s="35">
        <v>2</v>
      </c>
      <c r="G68" s="40" t="s">
        <v>19</v>
      </c>
      <c r="H68" s="35">
        <v>1</v>
      </c>
      <c r="I68" s="35">
        <v>2</v>
      </c>
      <c r="J68" s="40" t="s">
        <v>19</v>
      </c>
      <c r="K68" s="35">
        <v>1</v>
      </c>
      <c r="L68" s="35">
        <v>2</v>
      </c>
      <c r="M68" s="40" t="s">
        <v>19</v>
      </c>
      <c r="N68" s="35">
        <v>1</v>
      </c>
      <c r="O68" s="35">
        <v>2</v>
      </c>
      <c r="P68" s="40" t="s">
        <v>19</v>
      </c>
      <c r="Q68" s="35">
        <v>1</v>
      </c>
      <c r="R68" s="35">
        <v>2</v>
      </c>
      <c r="S68" s="40" t="s">
        <v>19</v>
      </c>
      <c r="T68" s="35">
        <v>1</v>
      </c>
      <c r="U68" s="35">
        <v>2</v>
      </c>
      <c r="V68" s="40" t="s">
        <v>19</v>
      </c>
      <c r="W68" s="35">
        <v>1</v>
      </c>
      <c r="X68" s="35">
        <v>2</v>
      </c>
      <c r="Y68" s="40" t="s">
        <v>19</v>
      </c>
      <c r="Z68" s="35">
        <v>1</v>
      </c>
      <c r="AA68" s="35">
        <v>2</v>
      </c>
      <c r="AB68" s="40" t="s">
        <v>19</v>
      </c>
      <c r="AC68" s="35">
        <v>1</v>
      </c>
      <c r="AD68" s="35">
        <v>2</v>
      </c>
      <c r="AE68" s="40" t="s">
        <v>19</v>
      </c>
      <c r="AF68" s="35">
        <v>1</v>
      </c>
      <c r="AG68" s="35">
        <v>2</v>
      </c>
      <c r="AH68" s="40" t="s">
        <v>19</v>
      </c>
      <c r="AI68" s="35">
        <v>1</v>
      </c>
      <c r="AJ68" s="35">
        <v>2</v>
      </c>
      <c r="AK68" s="40" t="s">
        <v>19</v>
      </c>
      <c r="AL68" s="35">
        <v>1</v>
      </c>
      <c r="AM68" s="35">
        <v>2</v>
      </c>
      <c r="AN68" s="40" t="s">
        <v>19</v>
      </c>
      <c r="AO68" s="35">
        <v>1</v>
      </c>
      <c r="AP68" s="35">
        <v>2</v>
      </c>
      <c r="AQ68" s="40" t="s">
        <v>19</v>
      </c>
      <c r="AR68" s="35">
        <v>1</v>
      </c>
      <c r="AS68" s="35">
        <v>2</v>
      </c>
      <c r="AT68" s="40" t="s">
        <v>19</v>
      </c>
      <c r="AU68" s="35">
        <v>1</v>
      </c>
      <c r="AV68" s="35">
        <v>2</v>
      </c>
      <c r="AW68" s="40" t="s">
        <v>19</v>
      </c>
      <c r="AX68" s="35">
        <v>1</v>
      </c>
      <c r="AY68" s="35">
        <v>2</v>
      </c>
      <c r="AZ68" s="40" t="s">
        <v>19</v>
      </c>
      <c r="BA68" s="21"/>
      <c r="BB68" s="35">
        <v>1</v>
      </c>
      <c r="BC68" s="35">
        <v>2</v>
      </c>
      <c r="BD68" s="40" t="s">
        <v>19</v>
      </c>
      <c r="BE68" s="35">
        <v>1</v>
      </c>
      <c r="BF68" s="35">
        <v>2</v>
      </c>
      <c r="BG68" s="40" t="s">
        <v>19</v>
      </c>
      <c r="BH68" s="35">
        <v>1</v>
      </c>
      <c r="BI68" s="35">
        <v>2</v>
      </c>
      <c r="BJ68" s="40" t="s">
        <v>19</v>
      </c>
      <c r="BK68" s="35">
        <v>1</v>
      </c>
      <c r="BL68" s="35">
        <v>2</v>
      </c>
      <c r="BM68" s="40" t="s">
        <v>19</v>
      </c>
      <c r="BN68" s="35">
        <v>1</v>
      </c>
      <c r="BO68" s="35">
        <v>2</v>
      </c>
      <c r="BP68" s="40" t="s">
        <v>19</v>
      </c>
      <c r="BQ68" s="35">
        <v>1</v>
      </c>
      <c r="BR68" s="35">
        <v>2</v>
      </c>
      <c r="BS68" s="40" t="s">
        <v>19</v>
      </c>
      <c r="BT68" s="35">
        <v>1</v>
      </c>
      <c r="BU68" s="35">
        <v>2</v>
      </c>
      <c r="BV68" s="40" t="s">
        <v>19</v>
      </c>
      <c r="BW68" s="35">
        <v>1</v>
      </c>
      <c r="BX68" s="35">
        <v>2</v>
      </c>
      <c r="BY68" s="40" t="s">
        <v>19</v>
      </c>
      <c r="BZ68" s="35">
        <v>1</v>
      </c>
      <c r="CA68" s="35">
        <v>2</v>
      </c>
      <c r="CB68" s="40" t="s">
        <v>19</v>
      </c>
      <c r="CC68" s="35">
        <v>1</v>
      </c>
      <c r="CD68" s="35">
        <v>2</v>
      </c>
      <c r="CE68" s="40" t="s">
        <v>19</v>
      </c>
      <c r="CF68" s="35">
        <v>1</v>
      </c>
      <c r="CG68" s="35">
        <v>2</v>
      </c>
      <c r="CH68" s="40" t="s">
        <v>19</v>
      </c>
      <c r="CI68" s="35">
        <v>1</v>
      </c>
      <c r="CJ68" s="35">
        <v>2</v>
      </c>
      <c r="CK68" s="40" t="s">
        <v>19</v>
      </c>
      <c r="CL68" s="35">
        <v>1</v>
      </c>
      <c r="CM68" s="35">
        <v>2</v>
      </c>
      <c r="CN68" s="40" t="s">
        <v>19</v>
      </c>
      <c r="CO68" s="35">
        <v>1</v>
      </c>
      <c r="CP68" s="35">
        <v>2</v>
      </c>
      <c r="CQ68" s="40" t="s">
        <v>19</v>
      </c>
      <c r="CR68" s="35">
        <v>1</v>
      </c>
      <c r="CS68" s="35">
        <v>2</v>
      </c>
      <c r="CT68" s="40" t="s">
        <v>19</v>
      </c>
      <c r="CU68" s="35">
        <v>1</v>
      </c>
      <c r="CV68" s="35">
        <v>2</v>
      </c>
      <c r="CW68" s="40" t="s">
        <v>19</v>
      </c>
      <c r="CX68" s="21"/>
      <c r="CY68" s="35">
        <v>1</v>
      </c>
      <c r="CZ68" s="35">
        <v>2</v>
      </c>
      <c r="DA68" s="40" t="s">
        <v>19</v>
      </c>
      <c r="DB68" s="35">
        <v>1</v>
      </c>
      <c r="DC68" s="35">
        <v>2</v>
      </c>
      <c r="DD68" s="40" t="s">
        <v>19</v>
      </c>
      <c r="DE68" s="35">
        <v>1</v>
      </c>
      <c r="DF68" s="35">
        <v>2</v>
      </c>
      <c r="DG68" s="40" t="s">
        <v>19</v>
      </c>
      <c r="DH68" s="35">
        <v>1</v>
      </c>
      <c r="DI68" s="35">
        <v>2</v>
      </c>
      <c r="DJ68" s="40" t="s">
        <v>19</v>
      </c>
      <c r="DK68" s="35">
        <v>1</v>
      </c>
      <c r="DL68" s="35">
        <v>2</v>
      </c>
      <c r="DM68" s="40" t="s">
        <v>19</v>
      </c>
      <c r="DN68" s="35">
        <v>1</v>
      </c>
      <c r="DO68" s="35">
        <v>2</v>
      </c>
      <c r="DP68" s="40" t="s">
        <v>19</v>
      </c>
      <c r="DQ68" s="35">
        <v>1</v>
      </c>
      <c r="DR68" s="35">
        <v>2</v>
      </c>
      <c r="DS68" s="40" t="s">
        <v>19</v>
      </c>
      <c r="DT68" s="35">
        <v>1</v>
      </c>
      <c r="DU68" s="35">
        <v>2</v>
      </c>
      <c r="DV68" s="40" t="s">
        <v>19</v>
      </c>
      <c r="DW68" s="35">
        <v>1</v>
      </c>
      <c r="DX68" s="35">
        <v>2</v>
      </c>
      <c r="DY68" s="40" t="s">
        <v>19</v>
      </c>
      <c r="DZ68" s="35">
        <v>1</v>
      </c>
      <c r="EA68" s="35">
        <v>2</v>
      </c>
      <c r="EB68" s="40" t="s">
        <v>19</v>
      </c>
      <c r="EC68" s="35">
        <v>1</v>
      </c>
      <c r="ED68" s="35">
        <v>2</v>
      </c>
      <c r="EE68" s="40" t="s">
        <v>19</v>
      </c>
      <c r="EF68" s="35">
        <v>1</v>
      </c>
      <c r="EG68" s="35">
        <v>2</v>
      </c>
      <c r="EH68" s="40" t="s">
        <v>19</v>
      </c>
      <c r="EI68" s="35">
        <v>1</v>
      </c>
      <c r="EJ68" s="35">
        <v>2</v>
      </c>
      <c r="EK68" s="40" t="s">
        <v>19</v>
      </c>
      <c r="EL68" s="35">
        <v>1</v>
      </c>
      <c r="EM68" s="35">
        <v>2</v>
      </c>
      <c r="EN68" s="40" t="s">
        <v>19</v>
      </c>
      <c r="EO68" s="35">
        <v>1</v>
      </c>
      <c r="EP68" s="35">
        <v>2</v>
      </c>
      <c r="EQ68" s="40" t="s">
        <v>19</v>
      </c>
      <c r="ER68" s="35">
        <v>1</v>
      </c>
      <c r="ES68" s="35">
        <v>2</v>
      </c>
      <c r="ET68" s="40" t="s">
        <v>19</v>
      </c>
      <c r="EU68" s="21"/>
      <c r="EV68" s="35">
        <v>1</v>
      </c>
      <c r="EW68" s="35">
        <v>2</v>
      </c>
      <c r="EX68" s="40" t="s">
        <v>19</v>
      </c>
      <c r="EY68" s="35">
        <v>1</v>
      </c>
      <c r="EZ68" s="35">
        <v>2</v>
      </c>
      <c r="FA68" s="40" t="s">
        <v>19</v>
      </c>
      <c r="FB68" s="35">
        <v>1</v>
      </c>
      <c r="FC68" s="35">
        <v>2</v>
      </c>
      <c r="FD68" s="40" t="s">
        <v>19</v>
      </c>
      <c r="FE68" s="35">
        <v>1</v>
      </c>
      <c r="FF68" s="35">
        <v>2</v>
      </c>
      <c r="FG68" s="40" t="s">
        <v>19</v>
      </c>
      <c r="FH68" s="35">
        <v>1</v>
      </c>
      <c r="FI68" s="35">
        <v>2</v>
      </c>
      <c r="FJ68" s="40" t="s">
        <v>19</v>
      </c>
      <c r="FK68" s="35">
        <v>1</v>
      </c>
      <c r="FL68" s="35">
        <v>2</v>
      </c>
      <c r="FM68" s="40" t="s">
        <v>19</v>
      </c>
      <c r="FN68" s="35">
        <v>1</v>
      </c>
      <c r="FO68" s="35">
        <v>2</v>
      </c>
      <c r="FP68" s="40" t="s">
        <v>19</v>
      </c>
      <c r="FQ68" s="35">
        <v>1</v>
      </c>
      <c r="FR68" s="35">
        <v>2</v>
      </c>
      <c r="FS68" s="40" t="s">
        <v>19</v>
      </c>
      <c r="FT68" s="35">
        <v>1</v>
      </c>
      <c r="FU68" s="35">
        <v>2</v>
      </c>
      <c r="FV68" s="40" t="s">
        <v>19</v>
      </c>
      <c r="FW68" s="35">
        <v>1</v>
      </c>
      <c r="FX68" s="35">
        <v>2</v>
      </c>
      <c r="FY68" s="40" t="s">
        <v>19</v>
      </c>
      <c r="FZ68" s="35">
        <v>1</v>
      </c>
      <c r="GA68" s="35">
        <v>2</v>
      </c>
      <c r="GB68" s="40" t="s">
        <v>19</v>
      </c>
      <c r="GC68" s="35">
        <v>1</v>
      </c>
      <c r="GD68" s="35">
        <v>2</v>
      </c>
      <c r="GE68" s="40" t="s">
        <v>19</v>
      </c>
      <c r="GF68" s="35">
        <v>1</v>
      </c>
      <c r="GG68" s="35">
        <v>2</v>
      </c>
      <c r="GH68" s="40" t="s">
        <v>19</v>
      </c>
      <c r="GI68" s="35">
        <v>1</v>
      </c>
      <c r="GJ68" s="35">
        <v>2</v>
      </c>
      <c r="GK68" s="40" t="s">
        <v>19</v>
      </c>
      <c r="GL68" s="35">
        <v>1</v>
      </c>
      <c r="GM68" s="35">
        <v>2</v>
      </c>
      <c r="GN68" s="40" t="s">
        <v>19</v>
      </c>
      <c r="GO68" s="35">
        <v>1</v>
      </c>
      <c r="GP68" s="35">
        <v>2</v>
      </c>
      <c r="GQ68" s="40" t="s">
        <v>19</v>
      </c>
      <c r="GR68" s="21"/>
      <c r="GS68" s="21"/>
      <c r="GT68" s="120" t="s">
        <v>39</v>
      </c>
      <c r="GU68" s="120"/>
      <c r="GV68" s="120"/>
      <c r="GW68" s="21"/>
      <c r="GX68" s="120" t="s">
        <v>39</v>
      </c>
      <c r="GY68" s="120"/>
      <c r="GZ68" s="120"/>
      <c r="HA68" s="21"/>
      <c r="HB68" s="120" t="s">
        <v>39</v>
      </c>
      <c r="HC68" s="120"/>
      <c r="HD68" s="120"/>
      <c r="HE68" s="21"/>
      <c r="HF68" s="120" t="s">
        <v>39</v>
      </c>
      <c r="HG68" s="120"/>
      <c r="HH68" s="120"/>
      <c r="HI68" s="21"/>
    </row>
    <row r="69" spans="1:217" ht="15.5" x14ac:dyDescent="0.35">
      <c r="A69" s="17"/>
      <c r="B69" s="17"/>
      <c r="C69" s="17"/>
      <c r="D69" s="21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21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21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21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21"/>
      <c r="GS69" s="21"/>
      <c r="GT69" s="18"/>
      <c r="GU69" s="24" t="s">
        <v>40</v>
      </c>
      <c r="GV69" s="24" t="s">
        <v>41</v>
      </c>
      <c r="GW69" s="21"/>
      <c r="GX69" s="18"/>
      <c r="GY69" s="24" t="s">
        <v>40</v>
      </c>
      <c r="GZ69" s="24" t="s">
        <v>41</v>
      </c>
      <c r="HA69" s="21"/>
      <c r="HB69" s="18"/>
      <c r="HC69" s="24" t="s">
        <v>40</v>
      </c>
      <c r="HD69" s="24" t="s">
        <v>41</v>
      </c>
      <c r="HE69" s="21"/>
      <c r="HF69" s="18"/>
      <c r="HG69" s="24" t="s">
        <v>40</v>
      </c>
      <c r="HH69" s="24" t="s">
        <v>41</v>
      </c>
      <c r="HI69" s="21"/>
    </row>
    <row r="70" spans="1:217" ht="15.5" x14ac:dyDescent="0.35">
      <c r="A70" s="17"/>
      <c r="B70" s="28">
        <v>1</v>
      </c>
      <c r="C70" s="17"/>
      <c r="D70" s="41"/>
      <c r="E70" s="28">
        <v>34.700000000000003</v>
      </c>
      <c r="F70" s="28">
        <v>34.5</v>
      </c>
      <c r="G70" s="28">
        <f>AVERAGE(E70:F70)</f>
        <v>34.6</v>
      </c>
      <c r="H70" s="28">
        <v>32.9</v>
      </c>
      <c r="I70" s="28">
        <v>32.700000000000003</v>
      </c>
      <c r="J70" s="28">
        <f t="shared" ref="J70:J74" si="578">AVERAGE(H70:I70)</f>
        <v>32.799999999999997</v>
      </c>
      <c r="K70" s="28">
        <v>32.9</v>
      </c>
      <c r="L70" s="28">
        <v>32.9</v>
      </c>
      <c r="M70" s="28">
        <f t="shared" ref="M70:M74" si="579">AVERAGE(K70:L70)</f>
        <v>32.9</v>
      </c>
      <c r="N70" s="28">
        <v>33.799999999999997</v>
      </c>
      <c r="O70" s="28">
        <v>33.9</v>
      </c>
      <c r="P70" s="28">
        <f t="shared" ref="P70:P74" si="580">AVERAGE(N70:O70)</f>
        <v>33.849999999999994</v>
      </c>
      <c r="Q70" s="28">
        <v>34.5</v>
      </c>
      <c r="R70" s="28">
        <v>34.4</v>
      </c>
      <c r="S70" s="28">
        <f t="shared" ref="S70:S74" si="581">AVERAGE(Q70:R70)</f>
        <v>34.450000000000003</v>
      </c>
      <c r="T70" s="28">
        <v>33.299999999999997</v>
      </c>
      <c r="U70" s="28">
        <v>33.200000000000003</v>
      </c>
      <c r="V70" s="28">
        <f t="shared" ref="V70:V74" si="582">AVERAGE(T70:U70)</f>
        <v>33.25</v>
      </c>
      <c r="W70" s="28">
        <v>33.799999999999997</v>
      </c>
      <c r="X70" s="28">
        <v>33.6</v>
      </c>
      <c r="Y70" s="28">
        <f t="shared" ref="Y70:Y74" si="583">AVERAGE(W70:X70)</f>
        <v>33.700000000000003</v>
      </c>
      <c r="Z70" s="28">
        <v>32.6</v>
      </c>
      <c r="AA70" s="28">
        <v>32.4</v>
      </c>
      <c r="AB70" s="28">
        <f t="shared" ref="AB70:AB74" si="584">AVERAGE(Z70:AA70)</f>
        <v>32.5</v>
      </c>
      <c r="AC70" s="28">
        <v>32.700000000000003</v>
      </c>
      <c r="AD70" s="28">
        <v>32.9</v>
      </c>
      <c r="AE70" s="28">
        <f t="shared" ref="AE70:AE74" si="585">AVERAGE(AC70:AD70)</f>
        <v>32.799999999999997</v>
      </c>
      <c r="AF70" s="28">
        <v>32.5</v>
      </c>
      <c r="AG70" s="28">
        <v>32.700000000000003</v>
      </c>
      <c r="AH70" s="28">
        <f t="shared" ref="AH70:AH74" si="586">AVERAGE(AF70:AG70)</f>
        <v>32.6</v>
      </c>
      <c r="AI70" s="28">
        <v>33.5</v>
      </c>
      <c r="AJ70" s="28">
        <v>33.299999999999997</v>
      </c>
      <c r="AK70" s="28">
        <f t="shared" ref="AK70:AK74" si="587">AVERAGE(AI70:AJ70)</f>
        <v>33.4</v>
      </c>
      <c r="AL70" s="28">
        <v>33.799999999999997</v>
      </c>
      <c r="AM70" s="28">
        <v>33.799999999999997</v>
      </c>
      <c r="AN70" s="28">
        <f t="shared" ref="AN70:AN74" si="588">AVERAGE(AL70:AM70)</f>
        <v>33.799999999999997</v>
      </c>
      <c r="AO70" s="28">
        <v>33.9</v>
      </c>
      <c r="AP70" s="28">
        <v>34.1</v>
      </c>
      <c r="AQ70" s="28">
        <f t="shared" ref="AQ70:AQ74" si="589">AVERAGE(AO70:AP70)</f>
        <v>34</v>
      </c>
      <c r="AR70" s="28">
        <v>32.9</v>
      </c>
      <c r="AS70" s="28">
        <v>32.9</v>
      </c>
      <c r="AT70" s="28">
        <f t="shared" ref="AT70:AT74" si="590">AVERAGE(AR70:AS70)</f>
        <v>32.9</v>
      </c>
      <c r="AU70" s="28">
        <v>32</v>
      </c>
      <c r="AV70" s="28">
        <v>32.1</v>
      </c>
      <c r="AW70" s="28">
        <f t="shared" ref="AW70:AW74" si="591">AVERAGE(AU70:AV70)</f>
        <v>32.049999999999997</v>
      </c>
      <c r="AX70" s="28">
        <v>32.700000000000003</v>
      </c>
      <c r="AY70" s="28">
        <v>32.6</v>
      </c>
      <c r="AZ70" s="28">
        <f t="shared" ref="AZ70:AZ74" si="592">AVERAGE(AX70:AY70)</f>
        <v>32.650000000000006</v>
      </c>
      <c r="BA70" s="41"/>
      <c r="BB70" s="28">
        <v>30.4</v>
      </c>
      <c r="BC70" s="28">
        <v>30.4</v>
      </c>
      <c r="BD70" s="28">
        <f>AVERAGE(BB70:BC70)</f>
        <v>30.4</v>
      </c>
      <c r="BE70" s="28">
        <v>27.1</v>
      </c>
      <c r="BF70" s="28">
        <v>26.9</v>
      </c>
      <c r="BG70" s="28">
        <f t="shared" ref="BG70:BG74" si="593">AVERAGE(BE70:BF70)</f>
        <v>27</v>
      </c>
      <c r="BH70" s="28">
        <v>28.7</v>
      </c>
      <c r="BI70" s="28">
        <v>28.9</v>
      </c>
      <c r="BJ70" s="28">
        <f t="shared" ref="BJ70:BJ74" si="594">AVERAGE(BH70:BI70)</f>
        <v>28.799999999999997</v>
      </c>
      <c r="BK70" s="28">
        <v>29.3</v>
      </c>
      <c r="BL70" s="28">
        <v>29.2</v>
      </c>
      <c r="BM70" s="28">
        <f t="shared" ref="BM70:BM74" si="595">AVERAGE(BK70:BL70)</f>
        <v>29.25</v>
      </c>
      <c r="BN70" s="28">
        <v>31.8</v>
      </c>
      <c r="BO70" s="28">
        <v>31.5</v>
      </c>
      <c r="BP70" s="28">
        <f t="shared" ref="BP70:BP74" si="596">AVERAGE(BN70:BO70)</f>
        <v>31.65</v>
      </c>
      <c r="BQ70" s="28">
        <v>27.5</v>
      </c>
      <c r="BR70" s="28">
        <v>27.3</v>
      </c>
      <c r="BS70" s="28">
        <f t="shared" ref="BS70:BS74" si="597">AVERAGE(BQ70:BR70)</f>
        <v>27.4</v>
      </c>
      <c r="BT70" s="28">
        <v>25.8</v>
      </c>
      <c r="BU70" s="28">
        <v>25.8</v>
      </c>
      <c r="BV70" s="28">
        <f t="shared" ref="BV70:BV74" si="598">AVERAGE(BT70:BU70)</f>
        <v>25.8</v>
      </c>
      <c r="BW70" s="28">
        <v>30.4</v>
      </c>
      <c r="BX70" s="28">
        <v>30.3</v>
      </c>
      <c r="BY70" s="28">
        <f t="shared" ref="BY70:BY74" si="599">AVERAGE(BW70:BX70)</f>
        <v>30.35</v>
      </c>
      <c r="BZ70" s="28">
        <v>27.3</v>
      </c>
      <c r="CA70" s="28">
        <v>27.5</v>
      </c>
      <c r="CB70" s="28">
        <f t="shared" ref="CB70:CB74" si="600">AVERAGE(BZ70:CA70)</f>
        <v>27.4</v>
      </c>
      <c r="CC70" s="28">
        <v>24</v>
      </c>
      <c r="CD70" s="28">
        <v>23.8</v>
      </c>
      <c r="CE70" s="28">
        <f t="shared" ref="CE70:CE74" si="601">AVERAGE(CC70:CD70)</f>
        <v>23.9</v>
      </c>
      <c r="CF70" s="28">
        <v>29.6</v>
      </c>
      <c r="CG70" s="28">
        <v>29.5</v>
      </c>
      <c r="CH70" s="28">
        <f t="shared" ref="CH70:CH74" si="602">AVERAGE(CF70:CG70)</f>
        <v>29.55</v>
      </c>
      <c r="CI70" s="28">
        <v>30.4</v>
      </c>
      <c r="CJ70" s="28">
        <v>30.8</v>
      </c>
      <c r="CK70" s="28">
        <f t="shared" ref="CK70:CK74" si="603">AVERAGE(CI70:CJ70)</f>
        <v>30.6</v>
      </c>
      <c r="CL70" s="28">
        <v>31</v>
      </c>
      <c r="CM70" s="28">
        <v>30.7</v>
      </c>
      <c r="CN70" s="28">
        <f t="shared" ref="CN70:CN74" si="604">AVERAGE(CL70:CM70)</f>
        <v>30.85</v>
      </c>
      <c r="CO70" s="28">
        <v>28.3</v>
      </c>
      <c r="CP70" s="28">
        <v>28.3</v>
      </c>
      <c r="CQ70" s="28">
        <f t="shared" ref="CQ70:CQ74" si="605">AVERAGE(CO70:CP70)</f>
        <v>28.3</v>
      </c>
      <c r="CR70" s="28">
        <v>27</v>
      </c>
      <c r="CS70" s="28">
        <v>26.8</v>
      </c>
      <c r="CT70" s="28">
        <f t="shared" ref="CT70:CT74" si="606">AVERAGE(CR70:CS70)</f>
        <v>26.9</v>
      </c>
      <c r="CU70" s="28">
        <v>29.9</v>
      </c>
      <c r="CV70" s="28">
        <v>29.8</v>
      </c>
      <c r="CW70" s="28">
        <f t="shared" ref="CW70:CW74" si="607">AVERAGE(CU70:CV70)</f>
        <v>29.85</v>
      </c>
      <c r="CX70" s="41"/>
      <c r="CY70" s="28">
        <v>29.6</v>
      </c>
      <c r="CZ70" s="28">
        <v>29.7</v>
      </c>
      <c r="DA70" s="28">
        <f>AVERAGE(CY70:CZ70)</f>
        <v>29.65</v>
      </c>
      <c r="DB70" s="28">
        <v>26.2</v>
      </c>
      <c r="DC70" s="28">
        <v>26.1</v>
      </c>
      <c r="DD70" s="28">
        <f t="shared" ref="DD70:DD74" si="608">AVERAGE(DB70:DC70)</f>
        <v>26.15</v>
      </c>
      <c r="DE70" s="28">
        <v>28.5</v>
      </c>
      <c r="DF70" s="28">
        <v>28.8</v>
      </c>
      <c r="DG70" s="28">
        <f t="shared" ref="DG70:DG74" si="609">AVERAGE(DE70:DF70)</f>
        <v>28.65</v>
      </c>
      <c r="DH70" s="28">
        <v>28.9</v>
      </c>
      <c r="DI70" s="28">
        <v>28.8</v>
      </c>
      <c r="DJ70" s="28">
        <f t="shared" ref="DJ70:DJ74" si="610">AVERAGE(DH70:DI70)</f>
        <v>28.85</v>
      </c>
      <c r="DK70" s="28">
        <v>31.8</v>
      </c>
      <c r="DL70" s="28">
        <v>31.1</v>
      </c>
      <c r="DM70" s="28">
        <f t="shared" ref="DM70:DM74" si="611">AVERAGE(DK70:DL70)</f>
        <v>31.450000000000003</v>
      </c>
      <c r="DN70" s="28">
        <v>26.8</v>
      </c>
      <c r="DO70" s="28">
        <v>26.9</v>
      </c>
      <c r="DP70" s="28">
        <f t="shared" ref="DP70:DP74" si="612">AVERAGE(DN70:DO70)</f>
        <v>26.85</v>
      </c>
      <c r="DQ70" s="28">
        <v>25.2</v>
      </c>
      <c r="DR70" s="28">
        <v>25</v>
      </c>
      <c r="DS70" s="28">
        <f t="shared" ref="DS70:DS74" si="613">AVERAGE(DQ70:DR70)</f>
        <v>25.1</v>
      </c>
      <c r="DT70" s="28">
        <v>28.7</v>
      </c>
      <c r="DU70" s="28">
        <v>28.8</v>
      </c>
      <c r="DV70" s="28">
        <f t="shared" ref="DV70:DV74" si="614">AVERAGE(DT70:DU70)</f>
        <v>28.75</v>
      </c>
      <c r="DW70" s="28">
        <v>27.5</v>
      </c>
      <c r="DX70" s="28">
        <v>27.6</v>
      </c>
      <c r="DY70" s="28">
        <f t="shared" ref="DY70:DY74" si="615">AVERAGE(DW70:DX70)</f>
        <v>27.55</v>
      </c>
      <c r="DZ70" s="28">
        <v>22.6</v>
      </c>
      <c r="EA70" s="28">
        <v>22.4</v>
      </c>
      <c r="EB70" s="28">
        <f t="shared" ref="EB70:EB74" si="616">AVERAGE(DZ70:EA70)</f>
        <v>22.5</v>
      </c>
      <c r="EC70" s="28">
        <v>29.7</v>
      </c>
      <c r="ED70" s="28">
        <v>30</v>
      </c>
      <c r="EE70" s="28">
        <f t="shared" ref="EE70:EE74" si="617">AVERAGE(EC70:ED70)</f>
        <v>29.85</v>
      </c>
      <c r="EF70" s="28">
        <v>31.5</v>
      </c>
      <c r="EG70" s="28">
        <v>31.8</v>
      </c>
      <c r="EH70" s="28">
        <f t="shared" ref="EH70:EH74" si="618">AVERAGE(EF70:EG70)</f>
        <v>31.65</v>
      </c>
      <c r="EI70" s="28">
        <v>31.2</v>
      </c>
      <c r="EJ70" s="28">
        <v>31.2</v>
      </c>
      <c r="EK70" s="28">
        <f t="shared" ref="EK70:EK74" si="619">AVERAGE(EI70:EJ70)</f>
        <v>31.2</v>
      </c>
      <c r="EL70" s="28">
        <v>29</v>
      </c>
      <c r="EM70" s="28">
        <v>29.1</v>
      </c>
      <c r="EN70" s="28">
        <f t="shared" ref="EN70:EN74" si="620">AVERAGE(EL70:EM70)</f>
        <v>29.05</v>
      </c>
      <c r="EO70" s="28">
        <v>26.7</v>
      </c>
      <c r="EP70" s="28">
        <v>27.2</v>
      </c>
      <c r="EQ70" s="28">
        <f t="shared" ref="EQ70:EQ74" si="621">AVERAGE(EO70:EP70)</f>
        <v>26.95</v>
      </c>
      <c r="ER70" s="28">
        <v>29.6</v>
      </c>
      <c r="ES70" s="28">
        <v>29.8</v>
      </c>
      <c r="ET70" s="28">
        <f t="shared" ref="ET70:ET74" si="622">AVERAGE(ER70:ES70)</f>
        <v>29.700000000000003</v>
      </c>
      <c r="EU70" s="41"/>
      <c r="EV70" s="28">
        <v>29.5</v>
      </c>
      <c r="EW70" s="28">
        <v>29.5</v>
      </c>
      <c r="EX70" s="28">
        <f>AVERAGE(EV70:EW70)</f>
        <v>29.5</v>
      </c>
      <c r="EY70" s="28">
        <v>26.8</v>
      </c>
      <c r="EZ70" s="28">
        <v>26.9</v>
      </c>
      <c r="FA70" s="28">
        <f t="shared" ref="FA70:FA74" si="623">AVERAGE(EY70:EZ70)</f>
        <v>26.85</v>
      </c>
      <c r="FB70" s="28">
        <v>28.7</v>
      </c>
      <c r="FC70" s="28">
        <v>28.9</v>
      </c>
      <c r="FD70" s="28">
        <f t="shared" ref="FD70:FD74" si="624">AVERAGE(FB70:FC70)</f>
        <v>28.799999999999997</v>
      </c>
      <c r="FE70" s="28">
        <v>28.9</v>
      </c>
      <c r="FF70" s="28">
        <v>28.7</v>
      </c>
      <c r="FG70" s="28">
        <f t="shared" ref="FG70:FG74" si="625">AVERAGE(FE70:FF70)</f>
        <v>28.799999999999997</v>
      </c>
      <c r="FH70" s="28">
        <v>30.7</v>
      </c>
      <c r="FI70" s="28">
        <v>30.8</v>
      </c>
      <c r="FJ70" s="28">
        <f t="shared" ref="FJ70:FJ74" si="626">AVERAGE(FH70:FI70)</f>
        <v>30.75</v>
      </c>
      <c r="FK70" s="28">
        <v>26</v>
      </c>
      <c r="FL70" s="28">
        <v>26</v>
      </c>
      <c r="FM70" s="28">
        <f t="shared" ref="FM70:FM74" si="627">AVERAGE(FK70:FL70)</f>
        <v>26</v>
      </c>
      <c r="FN70" s="28">
        <v>24.2</v>
      </c>
      <c r="FO70" s="28">
        <v>24.4</v>
      </c>
      <c r="FP70" s="28">
        <f t="shared" ref="FP70:FP74" si="628">AVERAGE(FN70:FO70)</f>
        <v>24.299999999999997</v>
      </c>
      <c r="FQ70" s="28">
        <v>29.1</v>
      </c>
      <c r="FR70" s="28">
        <v>28.8</v>
      </c>
      <c r="FS70" s="28">
        <f t="shared" ref="FS70:FS74" si="629">AVERAGE(FQ70:FR70)</f>
        <v>28.950000000000003</v>
      </c>
      <c r="FT70" s="28">
        <v>27.2</v>
      </c>
      <c r="FU70" s="28">
        <v>27.3</v>
      </c>
      <c r="FV70" s="28">
        <f t="shared" ref="FV70:FV74" si="630">AVERAGE(FT70:FU70)</f>
        <v>27.25</v>
      </c>
      <c r="FW70" s="28">
        <v>22.1</v>
      </c>
      <c r="FX70" s="28">
        <v>22</v>
      </c>
      <c r="FY70" s="28">
        <f t="shared" ref="FY70:FY74" si="631">AVERAGE(FW70:FX70)</f>
        <v>22.05</v>
      </c>
      <c r="FZ70" s="28">
        <v>29.9</v>
      </c>
      <c r="GA70" s="28">
        <v>29.9</v>
      </c>
      <c r="GB70" s="28">
        <f t="shared" ref="GB70:GB74" si="632">AVERAGE(FZ70:GA70)</f>
        <v>29.9</v>
      </c>
      <c r="GC70" s="28">
        <v>32.299999999999997</v>
      </c>
      <c r="GD70" s="28">
        <v>32.4</v>
      </c>
      <c r="GE70" s="28">
        <f t="shared" ref="GE70:GE74" si="633">AVERAGE(GC70:GD70)</f>
        <v>32.349999999999994</v>
      </c>
      <c r="GF70" s="28">
        <v>31.8</v>
      </c>
      <c r="GG70" s="28">
        <v>31.5</v>
      </c>
      <c r="GH70" s="28">
        <f t="shared" ref="GH70:GH74" si="634">AVERAGE(GF70:GG70)</f>
        <v>31.65</v>
      </c>
      <c r="GI70" s="28">
        <v>28.6</v>
      </c>
      <c r="GJ70" s="28">
        <v>29</v>
      </c>
      <c r="GK70" s="28">
        <f t="shared" ref="GK70:GK74" si="635">AVERAGE(GI70:GJ70)</f>
        <v>28.8</v>
      </c>
      <c r="GL70" s="28">
        <v>27.5</v>
      </c>
      <c r="GM70" s="28">
        <v>27.8</v>
      </c>
      <c r="GN70" s="28">
        <f t="shared" ref="GN70:GN74" si="636">AVERAGE(GL70:GM70)</f>
        <v>27.65</v>
      </c>
      <c r="GO70" s="28">
        <v>29.9</v>
      </c>
      <c r="GP70" s="28">
        <v>29.9</v>
      </c>
      <c r="GQ70" s="28">
        <f t="shared" ref="GQ70:GQ74" si="637">AVERAGE(GO70:GP70)</f>
        <v>29.9</v>
      </c>
      <c r="GR70" s="41"/>
      <c r="GS70" s="41"/>
      <c r="GT70" s="45"/>
      <c r="GU70" s="28">
        <f t="shared" ref="GU70:GU74" si="638">0.07*G70+0.14*V70+0.05*Y70+0.07*AH70+0.13*((AE70+AW70)/2)+0.19*((AB70+AT70)/2)+0.35*((AQ70+AN70+S70+M70)/4)</f>
        <v>33.297875000000005</v>
      </c>
      <c r="GV70" s="28">
        <f>(G70+M70+P70+S70+V70+Y70+AB70+AE70+AH70+AK70+AN70+AQ70+AT70+AW70+AZ70)/15</f>
        <v>33.296666666666667</v>
      </c>
      <c r="GW70" s="41"/>
      <c r="GX70" s="45"/>
      <c r="GY70" s="28">
        <f>0.07*BD70+0.14*BS70+0.05*BU70+0.07*CE70+0.13*((CB70+CT70)/2)+0.19*((BY70+CQ70)/2)+0.35*((CN70+CK70+BP70+BJ70)/4)</f>
        <v>28.694499999999998</v>
      </c>
      <c r="GZ70" s="28">
        <f>(BD70+BJ70+BM70+BP70+BS70+BV70+BY70+CB70+CE70+CH70+CK70+CN70+CQ70+CT70+CW70)/15</f>
        <v>28.733333333333338</v>
      </c>
      <c r="HA70" s="41"/>
      <c r="HB70" s="45"/>
      <c r="HC70" s="28">
        <f t="shared" ref="HC70:HC73" si="639">0.07*DA70+0.14*DP70+0.05*DS70+0.07*EB70+0.13*((DY70+EQ70)/2)+0.19*((DV70+EN70)/2)+0.35*((DG70+DM70+EH70+EK70)/4)</f>
        <v>28.456125</v>
      </c>
      <c r="HD70" s="28">
        <f>(DA70+DG70+DJ70+DM70+DP70+DS70+DV70+DY70+EB70+EE70+EH70+EK70+EN70+EQ70+ET70)/15</f>
        <v>28.516666666666666</v>
      </c>
      <c r="HE70" s="41"/>
      <c r="HF70" s="45"/>
      <c r="HG70" s="28">
        <f t="shared" ref="HG70:HG74" si="640">0.07*EX70+0.14*FM70+0.05*FP70+0.07*FY70+0.13*((FV70+GN70)/2)+0.19*((FS70+GK70)/2)+0.35*((FD70+FJ70+GE70+GH70)/4)</f>
        <v>28.328875</v>
      </c>
      <c r="HH70" s="28">
        <f>(EX70+FD70+FG70+FJ70+FM70+FP70+FS70+FV70+FY70+GB70+GE70+GH70+GK70+GN70+GQ70)/15</f>
        <v>28.443333333333328</v>
      </c>
      <c r="HI70" s="21"/>
    </row>
    <row r="71" spans="1:217" ht="15.5" x14ac:dyDescent="0.35">
      <c r="A71" s="17"/>
      <c r="B71" s="28">
        <v>2</v>
      </c>
      <c r="C71" s="17"/>
      <c r="D71" s="41"/>
      <c r="E71" s="28">
        <v>34.200000000000003</v>
      </c>
      <c r="F71" s="28">
        <v>34.200000000000003</v>
      </c>
      <c r="G71" s="28">
        <f t="shared" ref="G71:G74" si="641">AVERAGE(E71:F71)</f>
        <v>34.200000000000003</v>
      </c>
      <c r="H71" s="28">
        <v>33.799999999999997</v>
      </c>
      <c r="I71" s="28">
        <v>33.799999999999997</v>
      </c>
      <c r="J71" s="28">
        <f t="shared" si="578"/>
        <v>33.799999999999997</v>
      </c>
      <c r="K71" s="28">
        <v>32.4</v>
      </c>
      <c r="L71" s="28">
        <v>32.6</v>
      </c>
      <c r="M71" s="28">
        <f t="shared" si="579"/>
        <v>32.5</v>
      </c>
      <c r="N71" s="28">
        <v>32.9</v>
      </c>
      <c r="O71" s="28">
        <v>32.9</v>
      </c>
      <c r="P71" s="28">
        <f t="shared" si="580"/>
        <v>32.9</v>
      </c>
      <c r="Q71" s="28">
        <v>33.9</v>
      </c>
      <c r="R71" s="28">
        <v>34.1</v>
      </c>
      <c r="S71" s="28">
        <f t="shared" si="581"/>
        <v>34</v>
      </c>
      <c r="T71" s="28">
        <v>32.700000000000003</v>
      </c>
      <c r="U71" s="28">
        <v>32.6</v>
      </c>
      <c r="V71" s="28">
        <f t="shared" si="582"/>
        <v>32.650000000000006</v>
      </c>
      <c r="W71" s="28">
        <v>32.1</v>
      </c>
      <c r="X71" s="28">
        <v>32.1</v>
      </c>
      <c r="Y71" s="28">
        <f t="shared" si="583"/>
        <v>32.1</v>
      </c>
      <c r="Z71" s="28">
        <v>33.299999999999997</v>
      </c>
      <c r="AA71" s="28">
        <v>33.299999999999997</v>
      </c>
      <c r="AB71" s="28">
        <f t="shared" si="584"/>
        <v>33.299999999999997</v>
      </c>
      <c r="AC71" s="28">
        <v>32.4</v>
      </c>
      <c r="AD71" s="28">
        <v>32.6</v>
      </c>
      <c r="AE71" s="28">
        <f t="shared" si="585"/>
        <v>32.5</v>
      </c>
      <c r="AF71" s="28">
        <v>30.7</v>
      </c>
      <c r="AG71" s="28">
        <v>30.7</v>
      </c>
      <c r="AH71" s="28">
        <f t="shared" si="586"/>
        <v>30.7</v>
      </c>
      <c r="AI71" s="28">
        <v>33.799999999999997</v>
      </c>
      <c r="AJ71" s="28">
        <v>33.799999999999997</v>
      </c>
      <c r="AK71" s="28">
        <f t="shared" si="587"/>
        <v>33.799999999999997</v>
      </c>
      <c r="AL71" s="28">
        <v>34.1</v>
      </c>
      <c r="AM71" s="28">
        <v>33.9</v>
      </c>
      <c r="AN71" s="28">
        <f t="shared" si="588"/>
        <v>34</v>
      </c>
      <c r="AO71" s="28">
        <v>34.1</v>
      </c>
      <c r="AP71" s="28">
        <v>34.1</v>
      </c>
      <c r="AQ71" s="28">
        <f t="shared" si="589"/>
        <v>34.1</v>
      </c>
      <c r="AR71" s="28">
        <v>33.799999999999997</v>
      </c>
      <c r="AS71" s="28">
        <v>33.9</v>
      </c>
      <c r="AT71" s="28">
        <f t="shared" si="590"/>
        <v>33.849999999999994</v>
      </c>
      <c r="AU71" s="28">
        <v>31.2</v>
      </c>
      <c r="AV71" s="28">
        <v>31.4</v>
      </c>
      <c r="AW71" s="28">
        <f t="shared" si="591"/>
        <v>31.299999999999997</v>
      </c>
      <c r="AX71" s="28">
        <v>32.4</v>
      </c>
      <c r="AY71" s="28">
        <v>32.4</v>
      </c>
      <c r="AZ71" s="28">
        <f t="shared" si="592"/>
        <v>32.4</v>
      </c>
      <c r="BA71" s="41"/>
      <c r="BB71" s="28">
        <v>30.5</v>
      </c>
      <c r="BC71" s="28">
        <v>30.7</v>
      </c>
      <c r="BD71" s="28">
        <f t="shared" ref="BD71:BD74" si="642">AVERAGE(BB71:BC71)</f>
        <v>30.6</v>
      </c>
      <c r="BE71" s="28">
        <v>27.3</v>
      </c>
      <c r="BF71" s="28">
        <v>27.9</v>
      </c>
      <c r="BG71" s="28">
        <f t="shared" si="593"/>
        <v>27.6</v>
      </c>
      <c r="BH71" s="28">
        <v>28.9</v>
      </c>
      <c r="BI71" s="28">
        <v>28.8</v>
      </c>
      <c r="BJ71" s="28">
        <f t="shared" si="594"/>
        <v>28.85</v>
      </c>
      <c r="BK71" s="28">
        <v>29.2</v>
      </c>
      <c r="BL71" s="28">
        <v>29.3</v>
      </c>
      <c r="BM71" s="28">
        <f t="shared" si="595"/>
        <v>29.25</v>
      </c>
      <c r="BN71" s="28">
        <v>29.2</v>
      </c>
      <c r="BO71" s="28">
        <v>29.3</v>
      </c>
      <c r="BP71" s="28">
        <f t="shared" si="596"/>
        <v>29.25</v>
      </c>
      <c r="BQ71" s="28">
        <v>27.1</v>
      </c>
      <c r="BR71" s="28">
        <v>27.2</v>
      </c>
      <c r="BS71" s="28">
        <f t="shared" si="597"/>
        <v>27.15</v>
      </c>
      <c r="BT71" s="28">
        <v>24.9</v>
      </c>
      <c r="BU71" s="28">
        <v>24.6</v>
      </c>
      <c r="BV71" s="28">
        <f t="shared" si="598"/>
        <v>24.75</v>
      </c>
      <c r="BW71" s="28">
        <v>28.5</v>
      </c>
      <c r="BX71" s="28">
        <v>28.8</v>
      </c>
      <c r="BY71" s="28">
        <f t="shared" si="599"/>
        <v>28.65</v>
      </c>
      <c r="BZ71" s="28">
        <v>26.7</v>
      </c>
      <c r="CA71" s="28">
        <v>26.8</v>
      </c>
      <c r="CB71" s="28">
        <f t="shared" si="600"/>
        <v>26.75</v>
      </c>
      <c r="CC71" s="28">
        <v>23</v>
      </c>
      <c r="CD71" s="28">
        <v>22.5</v>
      </c>
      <c r="CE71" s="28">
        <f t="shared" si="601"/>
        <v>22.75</v>
      </c>
      <c r="CF71" s="28">
        <v>28.5</v>
      </c>
      <c r="CG71" s="28">
        <v>28.5</v>
      </c>
      <c r="CH71" s="28">
        <f t="shared" si="602"/>
        <v>28.5</v>
      </c>
      <c r="CI71" s="28">
        <v>29.5</v>
      </c>
      <c r="CJ71" s="28">
        <v>29.5</v>
      </c>
      <c r="CK71" s="28">
        <f t="shared" si="603"/>
        <v>29.5</v>
      </c>
      <c r="CL71" s="28">
        <v>29.7</v>
      </c>
      <c r="CM71" s="28">
        <v>29.9</v>
      </c>
      <c r="CN71" s="28">
        <f t="shared" si="604"/>
        <v>29.799999999999997</v>
      </c>
      <c r="CO71" s="28">
        <v>29.9</v>
      </c>
      <c r="CP71" s="28">
        <v>29.7</v>
      </c>
      <c r="CQ71" s="28">
        <f t="shared" si="605"/>
        <v>29.799999999999997</v>
      </c>
      <c r="CR71" s="28">
        <v>26</v>
      </c>
      <c r="CS71" s="28">
        <v>25.8</v>
      </c>
      <c r="CT71" s="28">
        <f t="shared" si="606"/>
        <v>25.9</v>
      </c>
      <c r="CU71" s="28">
        <v>28.8</v>
      </c>
      <c r="CV71" s="28">
        <v>28.9</v>
      </c>
      <c r="CW71" s="28">
        <f t="shared" si="607"/>
        <v>28.85</v>
      </c>
      <c r="CX71" s="41"/>
      <c r="CY71" s="28">
        <v>30</v>
      </c>
      <c r="CZ71" s="28">
        <v>30.1</v>
      </c>
      <c r="DA71" s="28">
        <f t="shared" ref="DA71:DA74" si="643">AVERAGE(CY71:CZ71)</f>
        <v>30.05</v>
      </c>
      <c r="DB71" s="28">
        <v>29.2</v>
      </c>
      <c r="DC71" s="28">
        <v>29.7</v>
      </c>
      <c r="DD71" s="28">
        <f t="shared" si="608"/>
        <v>29.45</v>
      </c>
      <c r="DE71" s="28">
        <v>28.4</v>
      </c>
      <c r="DF71" s="28">
        <v>28.4</v>
      </c>
      <c r="DG71" s="28">
        <f t="shared" si="609"/>
        <v>28.4</v>
      </c>
      <c r="DH71" s="28">
        <v>28.8</v>
      </c>
      <c r="DI71" s="28">
        <v>28.8</v>
      </c>
      <c r="DJ71" s="28">
        <f t="shared" si="610"/>
        <v>28.8</v>
      </c>
      <c r="DK71" s="28">
        <v>28.5</v>
      </c>
      <c r="DL71" s="28">
        <v>28.5</v>
      </c>
      <c r="DM71" s="28">
        <f t="shared" si="611"/>
        <v>28.5</v>
      </c>
      <c r="DN71" s="28">
        <v>27.3</v>
      </c>
      <c r="DO71" s="28">
        <v>27.3</v>
      </c>
      <c r="DP71" s="28">
        <f t="shared" si="612"/>
        <v>27.3</v>
      </c>
      <c r="DQ71" s="28">
        <v>25.3</v>
      </c>
      <c r="DR71" s="28">
        <v>25.4</v>
      </c>
      <c r="DS71" s="28">
        <f t="shared" si="613"/>
        <v>25.35</v>
      </c>
      <c r="DT71" s="28">
        <v>28.3</v>
      </c>
      <c r="DU71" s="28">
        <v>28.4</v>
      </c>
      <c r="DV71" s="28">
        <f t="shared" si="614"/>
        <v>28.35</v>
      </c>
      <c r="DW71" s="28">
        <v>27</v>
      </c>
      <c r="DX71" s="28">
        <v>26.8</v>
      </c>
      <c r="DY71" s="28">
        <f t="shared" si="615"/>
        <v>26.9</v>
      </c>
      <c r="DZ71" s="28">
        <v>22.5</v>
      </c>
      <c r="EA71" s="28">
        <v>22.5</v>
      </c>
      <c r="EB71" s="28">
        <f t="shared" si="616"/>
        <v>22.5</v>
      </c>
      <c r="EC71" s="28">
        <v>28.7</v>
      </c>
      <c r="ED71" s="28">
        <v>28.7</v>
      </c>
      <c r="EE71" s="28">
        <f t="shared" si="617"/>
        <v>28.7</v>
      </c>
      <c r="EF71" s="28">
        <v>29.2</v>
      </c>
      <c r="EG71" s="28">
        <v>29.2</v>
      </c>
      <c r="EH71" s="28">
        <f t="shared" si="618"/>
        <v>29.2</v>
      </c>
      <c r="EI71" s="28">
        <v>29.5</v>
      </c>
      <c r="EJ71" s="28">
        <v>29.5</v>
      </c>
      <c r="EK71" s="28">
        <f t="shared" si="619"/>
        <v>29.5</v>
      </c>
      <c r="EL71" s="28">
        <v>29.1</v>
      </c>
      <c r="EM71" s="28">
        <v>29.1</v>
      </c>
      <c r="EN71" s="28">
        <f t="shared" si="620"/>
        <v>29.1</v>
      </c>
      <c r="EO71" s="28">
        <v>25.8</v>
      </c>
      <c r="EP71" s="28">
        <v>25.9</v>
      </c>
      <c r="EQ71" s="28">
        <f t="shared" si="621"/>
        <v>25.85</v>
      </c>
      <c r="ER71" s="28">
        <v>29.2</v>
      </c>
      <c r="ES71" s="28">
        <v>29.5</v>
      </c>
      <c r="ET71" s="28">
        <f t="shared" si="622"/>
        <v>29.35</v>
      </c>
      <c r="EU71" s="41"/>
      <c r="EV71" s="28">
        <v>30.7</v>
      </c>
      <c r="EW71" s="28">
        <v>30.8</v>
      </c>
      <c r="EX71" s="28">
        <f t="shared" ref="EX71:EX74" si="644">AVERAGE(EV71:EW71)</f>
        <v>30.75</v>
      </c>
      <c r="EY71" s="28">
        <v>26.8</v>
      </c>
      <c r="EZ71" s="28">
        <v>26.7</v>
      </c>
      <c r="FA71" s="28">
        <f t="shared" si="623"/>
        <v>26.75</v>
      </c>
      <c r="FB71" s="28">
        <v>27.8</v>
      </c>
      <c r="FC71" s="28">
        <v>27.8</v>
      </c>
      <c r="FD71" s="28">
        <f t="shared" si="624"/>
        <v>27.8</v>
      </c>
      <c r="FE71" s="28">
        <v>28.6</v>
      </c>
      <c r="FF71" s="28">
        <v>28.7</v>
      </c>
      <c r="FG71" s="28">
        <f t="shared" si="625"/>
        <v>28.65</v>
      </c>
      <c r="FH71" s="28">
        <v>28.4</v>
      </c>
      <c r="FI71" s="28">
        <v>28.3</v>
      </c>
      <c r="FJ71" s="28">
        <f t="shared" si="626"/>
        <v>28.35</v>
      </c>
      <c r="FK71" s="28">
        <v>26.7</v>
      </c>
      <c r="FL71" s="28">
        <v>26.8</v>
      </c>
      <c r="FM71" s="28">
        <f t="shared" si="627"/>
        <v>26.75</v>
      </c>
      <c r="FN71" s="28">
        <v>24.2</v>
      </c>
      <c r="FO71" s="28">
        <v>24.2</v>
      </c>
      <c r="FP71" s="28">
        <f t="shared" si="628"/>
        <v>24.2</v>
      </c>
      <c r="FQ71" s="28">
        <v>28.3</v>
      </c>
      <c r="FR71" s="28">
        <v>28.2</v>
      </c>
      <c r="FS71" s="28">
        <f t="shared" si="629"/>
        <v>28.25</v>
      </c>
      <c r="FT71" s="28">
        <v>27.1</v>
      </c>
      <c r="FU71" s="28">
        <v>27.2</v>
      </c>
      <c r="FV71" s="28">
        <f t="shared" si="630"/>
        <v>27.15</v>
      </c>
      <c r="FW71" s="28">
        <v>22.6</v>
      </c>
      <c r="FX71" s="28">
        <v>22.6</v>
      </c>
      <c r="FY71" s="28">
        <f t="shared" si="631"/>
        <v>22.6</v>
      </c>
      <c r="FZ71" s="28">
        <v>29.8</v>
      </c>
      <c r="GA71" s="28">
        <v>29.6</v>
      </c>
      <c r="GB71" s="28">
        <f t="shared" si="632"/>
        <v>29.700000000000003</v>
      </c>
      <c r="GC71" s="28">
        <v>30.8</v>
      </c>
      <c r="GD71" s="28">
        <v>30.8</v>
      </c>
      <c r="GE71" s="28">
        <f t="shared" si="633"/>
        <v>30.8</v>
      </c>
      <c r="GF71" s="28">
        <v>30.4</v>
      </c>
      <c r="GG71" s="28">
        <v>30.4</v>
      </c>
      <c r="GH71" s="28">
        <f t="shared" si="634"/>
        <v>30.4</v>
      </c>
      <c r="GI71" s="28">
        <v>29.8</v>
      </c>
      <c r="GJ71" s="28">
        <v>29.8</v>
      </c>
      <c r="GK71" s="28">
        <f t="shared" si="635"/>
        <v>29.8</v>
      </c>
      <c r="GL71" s="28">
        <v>26.5</v>
      </c>
      <c r="GM71" s="28">
        <v>26.6</v>
      </c>
      <c r="GN71" s="28">
        <f t="shared" si="636"/>
        <v>26.55</v>
      </c>
      <c r="GO71" s="28">
        <v>28</v>
      </c>
      <c r="GP71" s="28">
        <v>28</v>
      </c>
      <c r="GQ71" s="28">
        <f t="shared" si="637"/>
        <v>28</v>
      </c>
      <c r="GR71" s="41"/>
      <c r="GS71" s="41"/>
      <c r="GT71" s="45"/>
      <c r="GU71" s="28">
        <f t="shared" si="638"/>
        <v>33.022749999999995</v>
      </c>
      <c r="GV71" s="28">
        <f t="shared" ref="GV71:GV74" si="645">(G71+M71+P71+S71+V71+Y71+AB71+AE71+AH71+AK71+AN71+AQ71+AT71+AW71+AZ71)/15</f>
        <v>32.953333333333333</v>
      </c>
      <c r="GW71" s="41"/>
      <c r="GX71" s="45"/>
      <c r="GY71" s="28">
        <f t="shared" ref="GY71:GY74" si="646">0.07*BD71+0.14*BS71+0.05*BU71+0.07*CE71+0.13*((CB71+CT71)/2)+0.19*((BY71+CQ71)/2)+0.35*((CN71+CK71+BP71+BJ71)/4)</f>
        <v>28.012999999999998</v>
      </c>
      <c r="GZ71" s="28">
        <f t="shared" ref="GZ71:GZ74" si="647">(BD71+BJ71+BM71+BP71+BS71+BV71+BY71+CB71+CE71+CH71+CK71+CN71+CQ71+CT71+CW71)/15</f>
        <v>28.023333333333333</v>
      </c>
      <c r="HA71" s="41"/>
      <c r="HB71" s="45"/>
      <c r="HC71" s="28">
        <f t="shared" si="639"/>
        <v>27.769500000000001</v>
      </c>
      <c r="HD71" s="28">
        <f t="shared" ref="HD71:HD73" si="648">(DA71+DG71+DJ71+DM71+DP71+DS71+DV71+DY71+EB71+EE71+EH71+EK71+EN71+EQ71+ET71)/15</f>
        <v>27.856666666666673</v>
      </c>
      <c r="HE71" s="41"/>
      <c r="HF71" s="45"/>
      <c r="HG71" s="28">
        <f t="shared" si="640"/>
        <v>27.962874999999997</v>
      </c>
      <c r="HH71" s="28">
        <f t="shared" ref="HH71:HH74" si="649">(EX71+FD71+FG71+FJ71+FM71+FP71+FS71+FV71+FY71+GB71+GE71+GH71+GK71+GN71+GQ71)/15</f>
        <v>27.983333333333334</v>
      </c>
      <c r="HI71" s="21"/>
    </row>
    <row r="72" spans="1:217" ht="15.5" x14ac:dyDescent="0.35">
      <c r="A72" s="17"/>
      <c r="B72" s="28">
        <v>3</v>
      </c>
      <c r="C72" s="17"/>
      <c r="D72" s="41"/>
      <c r="E72" s="28">
        <v>34.299999999999997</v>
      </c>
      <c r="F72" s="28">
        <v>34.299999999999997</v>
      </c>
      <c r="G72" s="28">
        <f t="shared" si="641"/>
        <v>34.299999999999997</v>
      </c>
      <c r="H72" s="28">
        <v>33.9</v>
      </c>
      <c r="I72" s="28">
        <v>33.700000000000003</v>
      </c>
      <c r="J72" s="28">
        <f t="shared" si="578"/>
        <v>33.799999999999997</v>
      </c>
      <c r="K72" s="28">
        <v>34.6</v>
      </c>
      <c r="L72" s="28">
        <v>34.6</v>
      </c>
      <c r="M72" s="28">
        <f t="shared" si="579"/>
        <v>34.6</v>
      </c>
      <c r="N72" s="28">
        <v>34.200000000000003</v>
      </c>
      <c r="O72" s="28">
        <v>34</v>
      </c>
      <c r="P72" s="28">
        <f t="shared" si="580"/>
        <v>34.1</v>
      </c>
      <c r="Q72" s="28">
        <v>35.1</v>
      </c>
      <c r="R72" s="28">
        <v>34.9</v>
      </c>
      <c r="S72" s="28">
        <f t="shared" si="581"/>
        <v>35</v>
      </c>
      <c r="T72" s="28">
        <v>32.1</v>
      </c>
      <c r="U72" s="28">
        <v>32.299999999999997</v>
      </c>
      <c r="V72" s="28">
        <f t="shared" si="582"/>
        <v>32.200000000000003</v>
      </c>
      <c r="W72" s="28">
        <v>32</v>
      </c>
      <c r="X72" s="28">
        <v>31.8</v>
      </c>
      <c r="Y72" s="28">
        <f t="shared" si="583"/>
        <v>31.9</v>
      </c>
      <c r="Z72" s="28">
        <v>33.5</v>
      </c>
      <c r="AA72" s="28">
        <v>33.299999999999997</v>
      </c>
      <c r="AB72" s="28">
        <f t="shared" si="584"/>
        <v>33.4</v>
      </c>
      <c r="AC72" s="28">
        <v>32.9</v>
      </c>
      <c r="AD72" s="28">
        <v>32.9</v>
      </c>
      <c r="AE72" s="28">
        <f t="shared" si="585"/>
        <v>32.9</v>
      </c>
      <c r="AF72" s="28">
        <v>30.8</v>
      </c>
      <c r="AG72" s="28">
        <v>30.3</v>
      </c>
      <c r="AH72" s="28">
        <f t="shared" si="586"/>
        <v>30.55</v>
      </c>
      <c r="AI72" s="28">
        <v>33.6</v>
      </c>
      <c r="AJ72" s="28">
        <v>33.700000000000003</v>
      </c>
      <c r="AK72" s="28">
        <f t="shared" si="587"/>
        <v>33.650000000000006</v>
      </c>
      <c r="AL72" s="28">
        <v>34.5</v>
      </c>
      <c r="AM72" s="28">
        <v>34.6</v>
      </c>
      <c r="AN72" s="28">
        <f t="shared" si="588"/>
        <v>34.549999999999997</v>
      </c>
      <c r="AO72" s="28">
        <v>34.6</v>
      </c>
      <c r="AP72" s="28">
        <v>34.700000000000003</v>
      </c>
      <c r="AQ72" s="28">
        <f t="shared" si="589"/>
        <v>34.650000000000006</v>
      </c>
      <c r="AR72" s="28">
        <v>33.9</v>
      </c>
      <c r="AS72" s="28">
        <v>33.799999999999997</v>
      </c>
      <c r="AT72" s="28">
        <f t="shared" si="590"/>
        <v>33.849999999999994</v>
      </c>
      <c r="AU72" s="28">
        <v>32.700000000000003</v>
      </c>
      <c r="AV72" s="28">
        <v>32.9</v>
      </c>
      <c r="AW72" s="28">
        <f t="shared" si="591"/>
        <v>32.799999999999997</v>
      </c>
      <c r="AX72" s="28">
        <v>33.5</v>
      </c>
      <c r="AY72" s="28">
        <v>33.299999999999997</v>
      </c>
      <c r="AZ72" s="28">
        <f t="shared" si="592"/>
        <v>33.4</v>
      </c>
      <c r="BA72" s="41"/>
      <c r="BB72" s="28">
        <v>31.2</v>
      </c>
      <c r="BC72" s="28">
        <v>31.1</v>
      </c>
      <c r="BD72" s="28">
        <f t="shared" si="642"/>
        <v>31.15</v>
      </c>
      <c r="BE72" s="28">
        <v>18.399999999999999</v>
      </c>
      <c r="BF72" s="28">
        <v>28.7</v>
      </c>
      <c r="BG72" s="28">
        <f t="shared" si="593"/>
        <v>23.549999999999997</v>
      </c>
      <c r="BH72" s="28">
        <v>31.2</v>
      </c>
      <c r="BI72" s="28">
        <v>31</v>
      </c>
      <c r="BJ72" s="28">
        <f t="shared" si="594"/>
        <v>31.1</v>
      </c>
      <c r="BK72" s="28">
        <v>30.2</v>
      </c>
      <c r="BL72" s="28">
        <v>30</v>
      </c>
      <c r="BM72" s="28">
        <f t="shared" si="595"/>
        <v>30.1</v>
      </c>
      <c r="BN72" s="28">
        <v>32.4</v>
      </c>
      <c r="BO72" s="28">
        <v>32.200000000000003</v>
      </c>
      <c r="BP72" s="28">
        <f t="shared" si="596"/>
        <v>32.299999999999997</v>
      </c>
      <c r="BQ72" s="28">
        <v>27.2</v>
      </c>
      <c r="BR72" s="28">
        <v>27.1</v>
      </c>
      <c r="BS72" s="28">
        <f t="shared" si="597"/>
        <v>27.15</v>
      </c>
      <c r="BT72" s="28">
        <v>25.4</v>
      </c>
      <c r="BU72" s="28">
        <v>25.3</v>
      </c>
      <c r="BV72" s="28">
        <f t="shared" si="598"/>
        <v>25.35</v>
      </c>
      <c r="BW72" s="28">
        <v>29.8</v>
      </c>
      <c r="BX72" s="28">
        <v>29.8</v>
      </c>
      <c r="BY72" s="28">
        <f t="shared" si="599"/>
        <v>29.8</v>
      </c>
      <c r="BZ72" s="28">
        <v>28</v>
      </c>
      <c r="CA72" s="28">
        <v>27.9</v>
      </c>
      <c r="CB72" s="28">
        <f t="shared" si="600"/>
        <v>27.95</v>
      </c>
      <c r="CC72" s="28">
        <v>23.4</v>
      </c>
      <c r="CD72" s="28">
        <v>23</v>
      </c>
      <c r="CE72" s="28">
        <f t="shared" si="601"/>
        <v>23.2</v>
      </c>
      <c r="CF72" s="28">
        <v>30.4</v>
      </c>
      <c r="CG72" s="28">
        <v>30.3</v>
      </c>
      <c r="CH72" s="28">
        <f t="shared" si="602"/>
        <v>30.35</v>
      </c>
      <c r="CI72" s="28">
        <v>32.1</v>
      </c>
      <c r="CJ72" s="28">
        <v>31.8</v>
      </c>
      <c r="CK72" s="28">
        <f t="shared" si="603"/>
        <v>31.950000000000003</v>
      </c>
      <c r="CL72" s="28">
        <v>32.4</v>
      </c>
      <c r="CM72" s="28">
        <v>32.4</v>
      </c>
      <c r="CN72" s="28">
        <f t="shared" si="604"/>
        <v>32.4</v>
      </c>
      <c r="CO72" s="28">
        <v>31.2</v>
      </c>
      <c r="CP72" s="28">
        <v>31.1</v>
      </c>
      <c r="CQ72" s="28">
        <f t="shared" si="605"/>
        <v>31.15</v>
      </c>
      <c r="CR72" s="28">
        <v>28.3</v>
      </c>
      <c r="CS72" s="28">
        <v>28.7</v>
      </c>
      <c r="CT72" s="28">
        <f t="shared" si="606"/>
        <v>28.5</v>
      </c>
      <c r="CU72" s="28">
        <v>29.9</v>
      </c>
      <c r="CV72" s="28">
        <v>29.4</v>
      </c>
      <c r="CW72" s="28">
        <f t="shared" si="607"/>
        <v>29.65</v>
      </c>
      <c r="CX72" s="41"/>
      <c r="CY72" s="28">
        <v>30.7</v>
      </c>
      <c r="CZ72" s="28">
        <v>31</v>
      </c>
      <c r="DA72" s="28">
        <f t="shared" si="643"/>
        <v>30.85</v>
      </c>
      <c r="DB72" s="28">
        <v>27.9</v>
      </c>
      <c r="DC72" s="28">
        <v>28</v>
      </c>
      <c r="DD72" s="28">
        <f t="shared" si="608"/>
        <v>27.95</v>
      </c>
      <c r="DE72" s="28">
        <v>31.5</v>
      </c>
      <c r="DF72" s="28">
        <v>31.5</v>
      </c>
      <c r="DG72" s="28">
        <f t="shared" si="609"/>
        <v>31.5</v>
      </c>
      <c r="DH72" s="28">
        <v>29.6</v>
      </c>
      <c r="DI72" s="28">
        <v>29.6</v>
      </c>
      <c r="DJ72" s="28">
        <f t="shared" si="610"/>
        <v>29.6</v>
      </c>
      <c r="DK72" s="28">
        <v>31.9</v>
      </c>
      <c r="DL72" s="28">
        <v>31.7</v>
      </c>
      <c r="DM72" s="28">
        <f t="shared" si="611"/>
        <v>31.799999999999997</v>
      </c>
      <c r="DN72" s="28">
        <v>27.2</v>
      </c>
      <c r="DO72" s="28">
        <v>26.9</v>
      </c>
      <c r="DP72" s="28">
        <f t="shared" si="612"/>
        <v>27.049999999999997</v>
      </c>
      <c r="DQ72" s="28">
        <v>24.9</v>
      </c>
      <c r="DR72" s="28">
        <v>24.9</v>
      </c>
      <c r="DS72" s="28">
        <f t="shared" si="613"/>
        <v>24.9</v>
      </c>
      <c r="DT72" s="28">
        <v>29.6</v>
      </c>
      <c r="DU72" s="28">
        <v>29.5</v>
      </c>
      <c r="DV72" s="28">
        <f t="shared" si="614"/>
        <v>29.55</v>
      </c>
      <c r="DW72" s="28">
        <v>27.2</v>
      </c>
      <c r="DX72" s="28">
        <v>27.5</v>
      </c>
      <c r="DY72" s="28">
        <f t="shared" si="615"/>
        <v>27.35</v>
      </c>
      <c r="DZ72" s="28">
        <v>22.4</v>
      </c>
      <c r="EA72" s="28">
        <v>22.1</v>
      </c>
      <c r="EB72" s="28">
        <f t="shared" si="616"/>
        <v>22.25</v>
      </c>
      <c r="EC72" s="28">
        <v>29.8</v>
      </c>
      <c r="ED72" s="28">
        <v>29.9</v>
      </c>
      <c r="EE72" s="28">
        <f t="shared" si="617"/>
        <v>29.85</v>
      </c>
      <c r="EF72" s="28">
        <v>31.4</v>
      </c>
      <c r="EG72" s="28">
        <v>31.2</v>
      </c>
      <c r="EH72" s="28">
        <f t="shared" si="618"/>
        <v>31.299999999999997</v>
      </c>
      <c r="EI72" s="28">
        <v>31.8</v>
      </c>
      <c r="EJ72" s="28">
        <v>32</v>
      </c>
      <c r="EK72" s="28">
        <f t="shared" si="619"/>
        <v>31.9</v>
      </c>
      <c r="EL72" s="28">
        <v>30.7</v>
      </c>
      <c r="EM72" s="28">
        <v>30.6</v>
      </c>
      <c r="EN72" s="28">
        <f t="shared" si="620"/>
        <v>30.65</v>
      </c>
      <c r="EO72" s="28">
        <v>27.9</v>
      </c>
      <c r="EP72" s="28">
        <v>28</v>
      </c>
      <c r="EQ72" s="28">
        <f t="shared" si="621"/>
        <v>27.95</v>
      </c>
      <c r="ER72" s="28">
        <v>29.8</v>
      </c>
      <c r="ES72" s="28">
        <v>29.9</v>
      </c>
      <c r="ET72" s="28">
        <f t="shared" si="622"/>
        <v>29.85</v>
      </c>
      <c r="EU72" s="41"/>
      <c r="EV72" s="28">
        <v>30.7</v>
      </c>
      <c r="EW72" s="28">
        <v>31</v>
      </c>
      <c r="EX72" s="28">
        <f t="shared" si="644"/>
        <v>30.85</v>
      </c>
      <c r="EY72" s="28">
        <v>28.2</v>
      </c>
      <c r="EZ72" s="28">
        <v>28.1</v>
      </c>
      <c r="FA72" s="28">
        <f t="shared" si="623"/>
        <v>28.15</v>
      </c>
      <c r="FB72" s="28">
        <v>31.7</v>
      </c>
      <c r="FC72" s="28">
        <v>31.5</v>
      </c>
      <c r="FD72" s="28">
        <f t="shared" si="624"/>
        <v>31.6</v>
      </c>
      <c r="FE72" s="28">
        <v>29.5</v>
      </c>
      <c r="FF72" s="28">
        <v>29.3</v>
      </c>
      <c r="FG72" s="28">
        <f t="shared" si="625"/>
        <v>29.4</v>
      </c>
      <c r="FH72" s="28">
        <v>31.8</v>
      </c>
      <c r="FI72" s="28">
        <v>31.7</v>
      </c>
      <c r="FJ72" s="28">
        <f t="shared" si="626"/>
        <v>31.75</v>
      </c>
      <c r="FK72" s="28">
        <v>27</v>
      </c>
      <c r="FL72" s="28">
        <v>26.8</v>
      </c>
      <c r="FM72" s="28">
        <f t="shared" si="627"/>
        <v>26.9</v>
      </c>
      <c r="FN72" s="28">
        <v>25.3</v>
      </c>
      <c r="FO72" s="28">
        <v>25.1</v>
      </c>
      <c r="FP72" s="28">
        <f t="shared" si="628"/>
        <v>25.200000000000003</v>
      </c>
      <c r="FQ72" s="28">
        <v>29</v>
      </c>
      <c r="FR72" s="28">
        <v>28.7</v>
      </c>
      <c r="FS72" s="28">
        <f t="shared" si="629"/>
        <v>28.85</v>
      </c>
      <c r="FT72" s="28">
        <v>26.8</v>
      </c>
      <c r="FU72" s="28">
        <v>27.4</v>
      </c>
      <c r="FV72" s="28">
        <f t="shared" si="630"/>
        <v>27.1</v>
      </c>
      <c r="FW72" s="28">
        <v>21.6</v>
      </c>
      <c r="FX72" s="28">
        <v>21.4</v>
      </c>
      <c r="FY72" s="28">
        <f t="shared" si="631"/>
        <v>21.5</v>
      </c>
      <c r="FZ72" s="28">
        <v>29.8</v>
      </c>
      <c r="GA72" s="28">
        <v>29.8</v>
      </c>
      <c r="GB72" s="28">
        <f t="shared" si="632"/>
        <v>29.8</v>
      </c>
      <c r="GC72" s="28">
        <v>31.2</v>
      </c>
      <c r="GD72" s="28">
        <v>31.4</v>
      </c>
      <c r="GE72" s="28">
        <f t="shared" si="633"/>
        <v>31.299999999999997</v>
      </c>
      <c r="GF72" s="28">
        <v>31.5</v>
      </c>
      <c r="GG72" s="28">
        <v>31.4</v>
      </c>
      <c r="GH72" s="28">
        <f t="shared" si="634"/>
        <v>31.45</v>
      </c>
      <c r="GI72" s="28">
        <v>30.6</v>
      </c>
      <c r="GJ72" s="28">
        <v>30.8</v>
      </c>
      <c r="GK72" s="28">
        <f t="shared" si="635"/>
        <v>30.700000000000003</v>
      </c>
      <c r="GL72" s="28">
        <v>27.5</v>
      </c>
      <c r="GM72" s="28">
        <v>27.8</v>
      </c>
      <c r="GN72" s="28">
        <f t="shared" si="636"/>
        <v>27.65</v>
      </c>
      <c r="GO72" s="28">
        <v>29.6</v>
      </c>
      <c r="GP72" s="28">
        <v>29.5</v>
      </c>
      <c r="GQ72" s="28">
        <f t="shared" si="637"/>
        <v>29.55</v>
      </c>
      <c r="GR72" s="41"/>
      <c r="GS72" s="41"/>
      <c r="GT72" s="45"/>
      <c r="GU72" s="28">
        <f t="shared" si="638"/>
        <v>33.446749999999994</v>
      </c>
      <c r="GV72" s="28">
        <f t="shared" si="645"/>
        <v>33.456666666666671</v>
      </c>
      <c r="GW72" s="41"/>
      <c r="GX72" s="45"/>
      <c r="GY72" s="28">
        <f t="shared" si="646"/>
        <v>29.508125</v>
      </c>
      <c r="GZ72" s="28">
        <f t="shared" si="647"/>
        <v>29.473333333333326</v>
      </c>
      <c r="HA72" s="41"/>
      <c r="HB72" s="45"/>
      <c r="HC72" s="28">
        <f t="shared" si="639"/>
        <v>29.131250000000001</v>
      </c>
      <c r="HD72" s="28">
        <f t="shared" si="648"/>
        <v>29.09</v>
      </c>
      <c r="HE72" s="41"/>
      <c r="HF72" s="45"/>
      <c r="HG72" s="28">
        <f t="shared" si="640"/>
        <v>28.940249999999999</v>
      </c>
      <c r="HH72" s="28">
        <f t="shared" si="649"/>
        <v>28.906666666666663</v>
      </c>
      <c r="HI72" s="21"/>
    </row>
    <row r="73" spans="1:217" ht="15.5" x14ac:dyDescent="0.35">
      <c r="A73" s="17"/>
      <c r="B73" s="28">
        <v>4</v>
      </c>
      <c r="C73" s="17"/>
      <c r="D73" s="41"/>
      <c r="E73" s="28">
        <v>35</v>
      </c>
      <c r="F73" s="28">
        <v>35</v>
      </c>
      <c r="G73" s="28">
        <f t="shared" si="641"/>
        <v>35</v>
      </c>
      <c r="H73" s="28">
        <v>34.200000000000003</v>
      </c>
      <c r="I73" s="28">
        <v>34.200000000000003</v>
      </c>
      <c r="J73" s="28">
        <f t="shared" si="578"/>
        <v>34.200000000000003</v>
      </c>
      <c r="K73" s="28">
        <v>34.4</v>
      </c>
      <c r="L73" s="28">
        <v>34.5</v>
      </c>
      <c r="M73" s="28">
        <f t="shared" si="579"/>
        <v>34.450000000000003</v>
      </c>
      <c r="N73" s="28">
        <v>34</v>
      </c>
      <c r="O73" s="28">
        <v>33.799999999999997</v>
      </c>
      <c r="P73" s="28">
        <f t="shared" si="580"/>
        <v>33.9</v>
      </c>
      <c r="Q73" s="28">
        <v>33.799999999999997</v>
      </c>
      <c r="R73" s="28">
        <v>34.1</v>
      </c>
      <c r="S73" s="28">
        <f t="shared" si="581"/>
        <v>33.950000000000003</v>
      </c>
      <c r="T73" s="28">
        <v>31.8</v>
      </c>
      <c r="U73" s="28">
        <v>32</v>
      </c>
      <c r="V73" s="28">
        <f t="shared" si="582"/>
        <v>31.9</v>
      </c>
      <c r="W73" s="28">
        <v>29.8</v>
      </c>
      <c r="X73" s="28">
        <v>29.8</v>
      </c>
      <c r="Y73" s="28">
        <f t="shared" si="583"/>
        <v>29.8</v>
      </c>
      <c r="Z73" s="28">
        <v>32.9</v>
      </c>
      <c r="AA73" s="28">
        <v>32.9</v>
      </c>
      <c r="AB73" s="28">
        <f t="shared" si="584"/>
        <v>32.9</v>
      </c>
      <c r="AC73" s="28">
        <v>30.8</v>
      </c>
      <c r="AD73" s="28">
        <v>30.8</v>
      </c>
      <c r="AE73" s="28">
        <f t="shared" si="585"/>
        <v>30.8</v>
      </c>
      <c r="AF73" s="28">
        <v>28.6</v>
      </c>
      <c r="AG73" s="28">
        <v>28.6</v>
      </c>
      <c r="AH73" s="28">
        <f t="shared" si="586"/>
        <v>28.6</v>
      </c>
      <c r="AI73" s="28">
        <v>32</v>
      </c>
      <c r="AJ73" s="28">
        <v>32</v>
      </c>
      <c r="AK73" s="28">
        <f t="shared" si="587"/>
        <v>32</v>
      </c>
      <c r="AL73" s="28">
        <v>32.6</v>
      </c>
      <c r="AM73" s="28">
        <v>33</v>
      </c>
      <c r="AN73" s="28">
        <f t="shared" si="588"/>
        <v>32.799999999999997</v>
      </c>
      <c r="AO73" s="28">
        <v>33</v>
      </c>
      <c r="AP73" s="28">
        <v>33</v>
      </c>
      <c r="AQ73" s="28">
        <f t="shared" si="589"/>
        <v>33</v>
      </c>
      <c r="AR73" s="28">
        <v>32.4</v>
      </c>
      <c r="AS73" s="28">
        <v>32.4</v>
      </c>
      <c r="AT73" s="28">
        <f t="shared" si="590"/>
        <v>32.4</v>
      </c>
      <c r="AU73" s="28">
        <v>30.7</v>
      </c>
      <c r="AV73" s="28">
        <v>30.7</v>
      </c>
      <c r="AW73" s="28">
        <f t="shared" si="591"/>
        <v>30.7</v>
      </c>
      <c r="AX73" s="28">
        <v>31.9</v>
      </c>
      <c r="AY73" s="28">
        <v>31.9</v>
      </c>
      <c r="AZ73" s="28">
        <f t="shared" si="592"/>
        <v>31.9</v>
      </c>
      <c r="BA73" s="41"/>
      <c r="BB73" s="28">
        <v>31.7</v>
      </c>
      <c r="BC73" s="28">
        <v>31.4</v>
      </c>
      <c r="BD73" s="28">
        <f t="shared" si="642"/>
        <v>31.549999999999997</v>
      </c>
      <c r="BE73" s="28">
        <v>30.2</v>
      </c>
      <c r="BF73" s="28">
        <v>30.2</v>
      </c>
      <c r="BG73" s="28">
        <f t="shared" si="593"/>
        <v>30.2</v>
      </c>
      <c r="BH73" s="28">
        <v>30.8</v>
      </c>
      <c r="BI73" s="28">
        <v>30.6</v>
      </c>
      <c r="BJ73" s="28">
        <f t="shared" si="594"/>
        <v>30.700000000000003</v>
      </c>
      <c r="BK73" s="28">
        <v>30.4</v>
      </c>
      <c r="BL73" s="28">
        <v>30.4</v>
      </c>
      <c r="BM73" s="28">
        <f t="shared" si="595"/>
        <v>30.4</v>
      </c>
      <c r="BN73" s="28">
        <v>31</v>
      </c>
      <c r="BO73" s="28">
        <v>31</v>
      </c>
      <c r="BP73" s="28">
        <f t="shared" si="596"/>
        <v>31</v>
      </c>
      <c r="BQ73" s="28">
        <v>28.7</v>
      </c>
      <c r="BR73" s="28">
        <v>28.7</v>
      </c>
      <c r="BS73" s="28">
        <f t="shared" si="597"/>
        <v>28.7</v>
      </c>
      <c r="BT73" s="28">
        <v>25.9</v>
      </c>
      <c r="BU73" s="28">
        <v>26.1</v>
      </c>
      <c r="BV73" s="28">
        <f t="shared" si="598"/>
        <v>26</v>
      </c>
      <c r="BW73" s="28">
        <v>30.2</v>
      </c>
      <c r="BX73" s="28">
        <v>30.4</v>
      </c>
      <c r="BY73" s="28">
        <f t="shared" si="599"/>
        <v>30.299999999999997</v>
      </c>
      <c r="BZ73" s="28">
        <v>27.8</v>
      </c>
      <c r="CA73" s="28">
        <v>27.8</v>
      </c>
      <c r="CB73" s="28">
        <f t="shared" si="600"/>
        <v>27.8</v>
      </c>
      <c r="CC73" s="28">
        <v>23.9</v>
      </c>
      <c r="CD73" s="28">
        <v>23.9</v>
      </c>
      <c r="CE73" s="28">
        <f t="shared" si="601"/>
        <v>23.9</v>
      </c>
      <c r="CF73" s="28">
        <v>29.6</v>
      </c>
      <c r="CG73" s="28">
        <v>29.6</v>
      </c>
      <c r="CH73" s="28">
        <f t="shared" si="602"/>
        <v>29.6</v>
      </c>
      <c r="CI73" s="28">
        <v>30.6</v>
      </c>
      <c r="CJ73" s="28">
        <v>30.5</v>
      </c>
      <c r="CK73" s="28">
        <f t="shared" si="603"/>
        <v>30.55</v>
      </c>
      <c r="CL73" s="28">
        <v>30.4</v>
      </c>
      <c r="CM73" s="28">
        <v>30.2</v>
      </c>
      <c r="CN73" s="28">
        <f t="shared" si="604"/>
        <v>30.299999999999997</v>
      </c>
      <c r="CO73" s="28">
        <v>28.9</v>
      </c>
      <c r="CP73" s="28">
        <v>28.9</v>
      </c>
      <c r="CQ73" s="28">
        <f t="shared" si="605"/>
        <v>28.9</v>
      </c>
      <c r="CR73" s="28">
        <v>28.5</v>
      </c>
      <c r="CS73" s="28">
        <v>28.5</v>
      </c>
      <c r="CT73" s="28">
        <f t="shared" si="606"/>
        <v>28.5</v>
      </c>
      <c r="CU73" s="28">
        <v>31.5</v>
      </c>
      <c r="CV73" s="28">
        <v>31.5</v>
      </c>
      <c r="CW73" s="28">
        <f t="shared" si="607"/>
        <v>31.5</v>
      </c>
      <c r="CX73" s="41"/>
      <c r="CY73" s="28">
        <v>31</v>
      </c>
      <c r="CZ73" s="28">
        <v>31</v>
      </c>
      <c r="DA73" s="28">
        <f t="shared" si="643"/>
        <v>31</v>
      </c>
      <c r="DB73" s="28">
        <v>29.4</v>
      </c>
      <c r="DC73" s="28">
        <v>29.2</v>
      </c>
      <c r="DD73" s="28">
        <f t="shared" si="608"/>
        <v>29.299999999999997</v>
      </c>
      <c r="DE73" s="28">
        <v>30.3</v>
      </c>
      <c r="DF73" s="28">
        <v>30.5</v>
      </c>
      <c r="DG73" s="28">
        <f t="shared" si="609"/>
        <v>30.4</v>
      </c>
      <c r="DH73" s="28">
        <v>29.1</v>
      </c>
      <c r="DI73" s="28">
        <v>29.3</v>
      </c>
      <c r="DJ73" s="28">
        <f t="shared" si="610"/>
        <v>29.200000000000003</v>
      </c>
      <c r="DK73" s="28">
        <v>30.8</v>
      </c>
      <c r="DL73" s="28">
        <v>30.9</v>
      </c>
      <c r="DM73" s="28">
        <f t="shared" si="611"/>
        <v>30.85</v>
      </c>
      <c r="DN73" s="28">
        <v>28.2</v>
      </c>
      <c r="DO73" s="28">
        <v>28.1</v>
      </c>
      <c r="DP73" s="28">
        <f t="shared" si="612"/>
        <v>28.15</v>
      </c>
      <c r="DQ73" s="28">
        <v>25.2</v>
      </c>
      <c r="DR73" s="28">
        <v>25.1</v>
      </c>
      <c r="DS73" s="28">
        <f t="shared" si="613"/>
        <v>25.15</v>
      </c>
      <c r="DT73" s="28">
        <v>29.7</v>
      </c>
      <c r="DU73" s="28">
        <v>29.6</v>
      </c>
      <c r="DV73" s="28">
        <f t="shared" si="614"/>
        <v>29.65</v>
      </c>
      <c r="DW73" s="28">
        <v>26.2</v>
      </c>
      <c r="DX73" s="28">
        <v>26.2</v>
      </c>
      <c r="DY73" s="28">
        <f t="shared" si="615"/>
        <v>26.2</v>
      </c>
      <c r="DZ73" s="28">
        <v>22.4</v>
      </c>
      <c r="EA73" s="28">
        <v>22.2</v>
      </c>
      <c r="EB73" s="28">
        <f t="shared" si="616"/>
        <v>22.299999999999997</v>
      </c>
      <c r="EC73" s="28">
        <v>29.8</v>
      </c>
      <c r="ED73" s="28">
        <v>29.8</v>
      </c>
      <c r="EE73" s="28">
        <f t="shared" si="617"/>
        <v>29.8</v>
      </c>
      <c r="EF73" s="28">
        <v>30.3</v>
      </c>
      <c r="EG73" s="28">
        <v>30.3</v>
      </c>
      <c r="EH73" s="28">
        <f t="shared" si="618"/>
        <v>30.3</v>
      </c>
      <c r="EI73" s="28">
        <v>30.2</v>
      </c>
      <c r="EJ73" s="28">
        <v>30.3</v>
      </c>
      <c r="EK73" s="28">
        <f t="shared" si="619"/>
        <v>30.25</v>
      </c>
      <c r="EL73" s="28">
        <v>29.5</v>
      </c>
      <c r="EM73" s="28">
        <v>29.6</v>
      </c>
      <c r="EN73" s="28">
        <f t="shared" si="620"/>
        <v>29.55</v>
      </c>
      <c r="EO73" s="28">
        <v>27.4</v>
      </c>
      <c r="EP73" s="28">
        <v>27.4</v>
      </c>
      <c r="EQ73" s="28">
        <f t="shared" si="621"/>
        <v>27.4</v>
      </c>
      <c r="ER73" s="28">
        <v>31</v>
      </c>
      <c r="ES73" s="28">
        <v>31</v>
      </c>
      <c r="ET73" s="28">
        <f t="shared" si="622"/>
        <v>31</v>
      </c>
      <c r="EU73" s="41"/>
      <c r="EV73" s="28">
        <v>30.5</v>
      </c>
      <c r="EW73" s="28">
        <v>30.6</v>
      </c>
      <c r="EX73" s="28">
        <f t="shared" si="644"/>
        <v>30.55</v>
      </c>
      <c r="EY73" s="28">
        <v>27.3</v>
      </c>
      <c r="EZ73" s="28">
        <v>27.3</v>
      </c>
      <c r="FA73" s="28">
        <f t="shared" si="623"/>
        <v>27.3</v>
      </c>
      <c r="FB73" s="28">
        <v>30.2</v>
      </c>
      <c r="FC73" s="28">
        <v>30.4</v>
      </c>
      <c r="FD73" s="28">
        <f t="shared" si="624"/>
        <v>30.299999999999997</v>
      </c>
      <c r="FE73" s="28">
        <v>28.8</v>
      </c>
      <c r="FF73" s="28">
        <v>29.1</v>
      </c>
      <c r="FG73" s="28">
        <f t="shared" si="625"/>
        <v>28.950000000000003</v>
      </c>
      <c r="FH73" s="28">
        <v>30.2</v>
      </c>
      <c r="FI73" s="28">
        <v>30.4</v>
      </c>
      <c r="FJ73" s="28">
        <f t="shared" si="626"/>
        <v>30.299999999999997</v>
      </c>
      <c r="FK73" s="28">
        <v>27.1</v>
      </c>
      <c r="FL73" s="28">
        <v>27.1</v>
      </c>
      <c r="FM73" s="28">
        <f t="shared" si="627"/>
        <v>27.1</v>
      </c>
      <c r="FN73" s="28">
        <v>24.3</v>
      </c>
      <c r="FO73" s="28">
        <v>24.2</v>
      </c>
      <c r="FP73" s="28">
        <f t="shared" si="628"/>
        <v>24.25</v>
      </c>
      <c r="FQ73" s="28">
        <v>29.4</v>
      </c>
      <c r="FR73" s="28">
        <v>29.7</v>
      </c>
      <c r="FS73" s="28">
        <f t="shared" si="629"/>
        <v>29.549999999999997</v>
      </c>
      <c r="FT73" s="28">
        <v>25.5</v>
      </c>
      <c r="FU73" s="28">
        <v>25.3</v>
      </c>
      <c r="FV73" s="28">
        <f t="shared" si="630"/>
        <v>25.4</v>
      </c>
      <c r="FW73" s="28">
        <v>22</v>
      </c>
      <c r="FX73" s="28">
        <v>22</v>
      </c>
      <c r="FY73" s="28">
        <f t="shared" si="631"/>
        <v>22</v>
      </c>
      <c r="FZ73" s="28">
        <v>29.3</v>
      </c>
      <c r="GA73" s="28">
        <v>29.3</v>
      </c>
      <c r="GB73" s="28">
        <f t="shared" si="632"/>
        <v>29.3</v>
      </c>
      <c r="GC73" s="28">
        <v>29.9</v>
      </c>
      <c r="GD73" s="28">
        <v>29.9</v>
      </c>
      <c r="GE73" s="28">
        <f t="shared" si="633"/>
        <v>29.9</v>
      </c>
      <c r="GF73" s="28">
        <v>29.5</v>
      </c>
      <c r="GG73" s="28">
        <v>29.5</v>
      </c>
      <c r="GH73" s="28">
        <f t="shared" si="634"/>
        <v>29.5</v>
      </c>
      <c r="GI73" s="28">
        <v>28.7</v>
      </c>
      <c r="GJ73" s="28">
        <v>28.7</v>
      </c>
      <c r="GK73" s="28">
        <f t="shared" si="635"/>
        <v>28.7</v>
      </c>
      <c r="GL73" s="28">
        <v>27</v>
      </c>
      <c r="GM73" s="28">
        <v>27</v>
      </c>
      <c r="GN73" s="28">
        <f t="shared" si="636"/>
        <v>27</v>
      </c>
      <c r="GO73" s="28">
        <v>30.6</v>
      </c>
      <c r="GP73" s="28">
        <v>30.8</v>
      </c>
      <c r="GQ73" s="28">
        <f t="shared" si="637"/>
        <v>30.700000000000003</v>
      </c>
      <c r="GR73" s="41"/>
      <c r="GS73" s="41"/>
      <c r="GT73" s="45"/>
      <c r="GU73" s="28">
        <f t="shared" si="638"/>
        <v>32.351500000000001</v>
      </c>
      <c r="GV73" s="28">
        <f t="shared" si="645"/>
        <v>32.273333333333333</v>
      </c>
      <c r="GW73" s="41"/>
      <c r="GX73" s="45"/>
      <c r="GY73" s="28">
        <f t="shared" si="646"/>
        <v>29.211124999999999</v>
      </c>
      <c r="GZ73" s="28">
        <f t="shared" si="647"/>
        <v>29.313333333333333</v>
      </c>
      <c r="HA73" s="41"/>
      <c r="HB73" s="45"/>
      <c r="HC73" s="28">
        <f t="shared" si="639"/>
        <v>28.695</v>
      </c>
      <c r="HD73" s="28">
        <f t="shared" si="648"/>
        <v>28.746666666666666</v>
      </c>
      <c r="HE73" s="41"/>
      <c r="HF73" s="45"/>
      <c r="HG73" s="28">
        <f t="shared" si="640"/>
        <v>28.124750000000002</v>
      </c>
      <c r="HH73" s="28">
        <f t="shared" si="649"/>
        <v>28.233333333333331</v>
      </c>
      <c r="HI73" s="21"/>
    </row>
    <row r="74" spans="1:217" ht="15.5" x14ac:dyDescent="0.35">
      <c r="A74" s="17"/>
      <c r="B74" s="28">
        <v>5</v>
      </c>
      <c r="C74" s="17"/>
      <c r="D74" s="41"/>
      <c r="E74" s="28">
        <v>33.700000000000003</v>
      </c>
      <c r="F74" s="28">
        <v>33.9</v>
      </c>
      <c r="G74" s="28">
        <f t="shared" si="641"/>
        <v>33.799999999999997</v>
      </c>
      <c r="H74" s="28">
        <v>34.200000000000003</v>
      </c>
      <c r="I74" s="28">
        <v>34.200000000000003</v>
      </c>
      <c r="J74" s="28">
        <f t="shared" si="578"/>
        <v>34.200000000000003</v>
      </c>
      <c r="K74" s="28">
        <v>33.9</v>
      </c>
      <c r="L74" s="28">
        <v>33.799999999999997</v>
      </c>
      <c r="M74" s="28">
        <f t="shared" si="579"/>
        <v>33.849999999999994</v>
      </c>
      <c r="N74" s="28">
        <v>32.4</v>
      </c>
      <c r="O74" s="28">
        <v>32.299999999999997</v>
      </c>
      <c r="P74" s="28">
        <f t="shared" si="580"/>
        <v>32.349999999999994</v>
      </c>
      <c r="Q74" s="28">
        <v>33.6</v>
      </c>
      <c r="R74" s="28">
        <v>33.6</v>
      </c>
      <c r="S74" s="28">
        <f t="shared" si="581"/>
        <v>33.6</v>
      </c>
      <c r="T74" s="28">
        <v>32.9</v>
      </c>
      <c r="U74" s="28">
        <v>32.9</v>
      </c>
      <c r="V74" s="28">
        <f t="shared" si="582"/>
        <v>32.9</v>
      </c>
      <c r="W74" s="28">
        <v>33.299999999999997</v>
      </c>
      <c r="X74" s="28">
        <v>33.299999999999997</v>
      </c>
      <c r="Y74" s="28">
        <f t="shared" si="583"/>
        <v>33.299999999999997</v>
      </c>
      <c r="Z74" s="28">
        <v>32.700000000000003</v>
      </c>
      <c r="AA74" s="28">
        <v>32.700000000000003</v>
      </c>
      <c r="AB74" s="28">
        <f t="shared" si="584"/>
        <v>32.700000000000003</v>
      </c>
      <c r="AC74" s="28">
        <v>32.1</v>
      </c>
      <c r="AD74" s="28">
        <v>32.1</v>
      </c>
      <c r="AE74" s="28">
        <f t="shared" si="585"/>
        <v>32.1</v>
      </c>
      <c r="AF74" s="28">
        <v>32.299999999999997</v>
      </c>
      <c r="AG74" s="28">
        <v>32.299999999999997</v>
      </c>
      <c r="AH74" s="28">
        <f t="shared" si="586"/>
        <v>32.299999999999997</v>
      </c>
      <c r="AI74" s="28">
        <v>33.200000000000003</v>
      </c>
      <c r="AJ74" s="28">
        <v>33.299999999999997</v>
      </c>
      <c r="AK74" s="28">
        <f t="shared" si="587"/>
        <v>33.25</v>
      </c>
      <c r="AL74" s="28">
        <v>33.9</v>
      </c>
      <c r="AM74" s="28">
        <v>34.1</v>
      </c>
      <c r="AN74" s="28">
        <f t="shared" si="588"/>
        <v>34</v>
      </c>
      <c r="AO74" s="28">
        <v>33.200000000000003</v>
      </c>
      <c r="AP74" s="28">
        <v>33.299999999999997</v>
      </c>
      <c r="AQ74" s="28">
        <f t="shared" si="589"/>
        <v>33.25</v>
      </c>
      <c r="AR74" s="28">
        <v>32.6</v>
      </c>
      <c r="AS74" s="28">
        <v>32.6</v>
      </c>
      <c r="AT74" s="28">
        <f t="shared" si="590"/>
        <v>32.6</v>
      </c>
      <c r="AU74" s="28">
        <v>31.1</v>
      </c>
      <c r="AV74" s="28">
        <v>31.1</v>
      </c>
      <c r="AW74" s="28">
        <f t="shared" si="591"/>
        <v>31.1</v>
      </c>
      <c r="AX74" s="28">
        <v>32.4</v>
      </c>
      <c r="AY74" s="28">
        <v>32.4</v>
      </c>
      <c r="AZ74" s="28">
        <f t="shared" si="592"/>
        <v>32.4</v>
      </c>
      <c r="BA74" s="41"/>
      <c r="BB74" s="28">
        <v>30.6</v>
      </c>
      <c r="BC74" s="28">
        <v>30.7</v>
      </c>
      <c r="BD74" s="28">
        <f t="shared" si="642"/>
        <v>30.65</v>
      </c>
      <c r="BE74" s="28">
        <v>26.5</v>
      </c>
      <c r="BF74" s="28">
        <v>26.6</v>
      </c>
      <c r="BG74" s="28">
        <f t="shared" si="593"/>
        <v>26.55</v>
      </c>
      <c r="BH74" s="28">
        <v>27.9</v>
      </c>
      <c r="BI74" s="28">
        <v>28</v>
      </c>
      <c r="BJ74" s="28">
        <f t="shared" si="594"/>
        <v>27.95</v>
      </c>
      <c r="BK74" s="28">
        <v>26.6</v>
      </c>
      <c r="BL74" s="28">
        <v>26.6</v>
      </c>
      <c r="BM74" s="28">
        <f t="shared" si="595"/>
        <v>26.6</v>
      </c>
      <c r="BN74" s="28">
        <v>29.6</v>
      </c>
      <c r="BO74" s="28">
        <v>29.6</v>
      </c>
      <c r="BP74" s="28">
        <f t="shared" si="596"/>
        <v>29.6</v>
      </c>
      <c r="BQ74" s="28">
        <v>27.5</v>
      </c>
      <c r="BR74" s="28">
        <v>27.5</v>
      </c>
      <c r="BS74" s="28">
        <f t="shared" si="597"/>
        <v>27.5</v>
      </c>
      <c r="BT74" s="28">
        <v>25.1</v>
      </c>
      <c r="BU74" s="28">
        <v>25</v>
      </c>
      <c r="BV74" s="28">
        <f t="shared" si="598"/>
        <v>25.05</v>
      </c>
      <c r="BW74" s="28">
        <v>28.2</v>
      </c>
      <c r="BX74" s="28">
        <v>28.3</v>
      </c>
      <c r="BY74" s="28">
        <f t="shared" si="599"/>
        <v>28.25</v>
      </c>
      <c r="BZ74" s="28">
        <v>27.9</v>
      </c>
      <c r="CA74" s="28">
        <v>28</v>
      </c>
      <c r="CB74" s="28">
        <f t="shared" si="600"/>
        <v>27.95</v>
      </c>
      <c r="CC74" s="28">
        <v>24.2</v>
      </c>
      <c r="CD74" s="28">
        <v>24.1</v>
      </c>
      <c r="CE74" s="28">
        <f t="shared" si="601"/>
        <v>24.15</v>
      </c>
      <c r="CF74" s="28">
        <v>29.2</v>
      </c>
      <c r="CG74" s="28">
        <v>29.2</v>
      </c>
      <c r="CH74" s="28">
        <f t="shared" si="602"/>
        <v>29.2</v>
      </c>
      <c r="CI74" s="28">
        <v>30.3</v>
      </c>
      <c r="CJ74" s="28">
        <v>30.3</v>
      </c>
      <c r="CK74" s="28">
        <f t="shared" si="603"/>
        <v>30.3</v>
      </c>
      <c r="CL74" s="28">
        <v>29.4</v>
      </c>
      <c r="CM74" s="28">
        <v>29.5</v>
      </c>
      <c r="CN74" s="28">
        <f t="shared" si="604"/>
        <v>29.45</v>
      </c>
      <c r="CO74" s="28">
        <v>28.8</v>
      </c>
      <c r="CP74" s="28">
        <v>29</v>
      </c>
      <c r="CQ74" s="28">
        <f t="shared" si="605"/>
        <v>28.9</v>
      </c>
      <c r="CR74" s="28">
        <v>25.9</v>
      </c>
      <c r="CS74" s="28">
        <v>26.1</v>
      </c>
      <c r="CT74" s="28">
        <f t="shared" si="606"/>
        <v>26</v>
      </c>
      <c r="CU74" s="28">
        <v>29.6</v>
      </c>
      <c r="CV74" s="28">
        <v>29.5</v>
      </c>
      <c r="CW74" s="28">
        <f t="shared" si="607"/>
        <v>29.55</v>
      </c>
      <c r="CX74" s="41"/>
      <c r="CY74" s="28">
        <v>29.8</v>
      </c>
      <c r="CZ74" s="28">
        <v>29.6</v>
      </c>
      <c r="DA74" s="28">
        <f t="shared" si="643"/>
        <v>29.700000000000003</v>
      </c>
      <c r="DB74" s="28">
        <v>26.6</v>
      </c>
      <c r="DC74" s="28">
        <v>26.7</v>
      </c>
      <c r="DD74" s="28">
        <f t="shared" si="608"/>
        <v>26.65</v>
      </c>
      <c r="DE74" s="28">
        <v>27.6</v>
      </c>
      <c r="DF74" s="28">
        <v>27.6</v>
      </c>
      <c r="DG74" s="28">
        <f t="shared" si="609"/>
        <v>27.6</v>
      </c>
      <c r="DH74" s="28">
        <v>25.8</v>
      </c>
      <c r="DI74" s="28">
        <v>25.8</v>
      </c>
      <c r="DJ74" s="28">
        <f t="shared" si="610"/>
        <v>25.8</v>
      </c>
      <c r="DK74" s="28">
        <v>28.7</v>
      </c>
      <c r="DL74" s="28">
        <v>28.6</v>
      </c>
      <c r="DM74" s="28">
        <f t="shared" si="611"/>
        <v>28.65</v>
      </c>
      <c r="DN74" s="28">
        <v>26.8</v>
      </c>
      <c r="DO74" s="28">
        <v>26.5</v>
      </c>
      <c r="DP74" s="28">
        <f t="shared" si="612"/>
        <v>26.65</v>
      </c>
      <c r="DQ74" s="28">
        <v>23.9</v>
      </c>
      <c r="DR74" s="28">
        <v>23.9</v>
      </c>
      <c r="DS74" s="28">
        <f t="shared" si="613"/>
        <v>23.9</v>
      </c>
      <c r="DT74" s="28">
        <v>27.6</v>
      </c>
      <c r="DU74" s="28">
        <v>27.9</v>
      </c>
      <c r="DV74" s="28">
        <f t="shared" si="614"/>
        <v>27.75</v>
      </c>
      <c r="DW74" s="28">
        <v>27.9</v>
      </c>
      <c r="DX74" s="28">
        <v>28</v>
      </c>
      <c r="DY74" s="28">
        <f t="shared" si="615"/>
        <v>27.95</v>
      </c>
      <c r="DZ74" s="28">
        <v>22.9</v>
      </c>
      <c r="EA74" s="28">
        <v>23</v>
      </c>
      <c r="EB74" s="28">
        <f t="shared" si="616"/>
        <v>22.95</v>
      </c>
      <c r="EC74" s="28">
        <v>29.2</v>
      </c>
      <c r="ED74" s="28">
        <v>29.1</v>
      </c>
      <c r="EE74" s="28">
        <f t="shared" si="617"/>
        <v>29.15</v>
      </c>
      <c r="EF74" s="28">
        <v>30.3</v>
      </c>
      <c r="EG74" s="28">
        <v>30.3</v>
      </c>
      <c r="EH74" s="28">
        <f t="shared" si="618"/>
        <v>30.3</v>
      </c>
      <c r="EI74" s="28">
        <v>28.8</v>
      </c>
      <c r="EJ74" s="28">
        <v>29</v>
      </c>
      <c r="EK74" s="28">
        <f t="shared" si="619"/>
        <v>28.9</v>
      </c>
      <c r="EL74" s="28">
        <v>29.4</v>
      </c>
      <c r="EM74" s="28">
        <v>29.4</v>
      </c>
      <c r="EN74" s="28">
        <f t="shared" si="620"/>
        <v>29.4</v>
      </c>
      <c r="EO74" s="28">
        <v>25.5</v>
      </c>
      <c r="EP74" s="28">
        <v>25.4</v>
      </c>
      <c r="EQ74" s="28">
        <f t="shared" si="621"/>
        <v>25.45</v>
      </c>
      <c r="ER74" s="28">
        <v>30.2</v>
      </c>
      <c r="ES74" s="28">
        <v>30.2</v>
      </c>
      <c r="ET74" s="28">
        <f t="shared" si="622"/>
        <v>30.2</v>
      </c>
      <c r="EU74" s="41"/>
      <c r="EV74" s="28">
        <v>29.6</v>
      </c>
      <c r="EW74" s="28">
        <v>29.8</v>
      </c>
      <c r="EX74" s="28">
        <f t="shared" si="644"/>
        <v>29.700000000000003</v>
      </c>
      <c r="EY74" s="28">
        <v>25.9</v>
      </c>
      <c r="EZ74" s="28">
        <v>25.8</v>
      </c>
      <c r="FA74" s="28">
        <f t="shared" si="623"/>
        <v>25.85</v>
      </c>
      <c r="FB74" s="28">
        <v>28</v>
      </c>
      <c r="FC74" s="28">
        <v>28</v>
      </c>
      <c r="FD74" s="28">
        <f t="shared" si="624"/>
        <v>28</v>
      </c>
      <c r="FE74" s="28">
        <v>25.5</v>
      </c>
      <c r="FF74" s="28">
        <v>25.6</v>
      </c>
      <c r="FG74" s="28">
        <f t="shared" si="625"/>
        <v>25.55</v>
      </c>
      <c r="FH74" s="28">
        <v>29.4</v>
      </c>
      <c r="FI74" s="28">
        <v>29.5</v>
      </c>
      <c r="FJ74" s="28">
        <f t="shared" si="626"/>
        <v>29.45</v>
      </c>
      <c r="FK74" s="28">
        <v>26.2</v>
      </c>
      <c r="FL74" s="28">
        <v>26.2</v>
      </c>
      <c r="FM74" s="28">
        <f t="shared" si="627"/>
        <v>26.2</v>
      </c>
      <c r="FN74" s="28">
        <v>23.1</v>
      </c>
      <c r="FO74" s="28">
        <v>23.3</v>
      </c>
      <c r="FP74" s="28">
        <f t="shared" si="628"/>
        <v>23.200000000000003</v>
      </c>
      <c r="FQ74" s="28">
        <v>27.5</v>
      </c>
      <c r="FR74" s="28">
        <v>27.4</v>
      </c>
      <c r="FS74" s="28">
        <f t="shared" si="629"/>
        <v>27.45</v>
      </c>
      <c r="FT74" s="28">
        <v>27.1</v>
      </c>
      <c r="FU74" s="28">
        <v>27.1</v>
      </c>
      <c r="FV74" s="28">
        <f t="shared" si="630"/>
        <v>27.1</v>
      </c>
      <c r="FW74" s="28">
        <v>23.1</v>
      </c>
      <c r="FX74" s="28">
        <v>22.9</v>
      </c>
      <c r="FY74" s="28">
        <f t="shared" si="631"/>
        <v>23</v>
      </c>
      <c r="FZ74" s="28">
        <v>28.8</v>
      </c>
      <c r="GA74" s="28">
        <v>28.7</v>
      </c>
      <c r="GB74" s="28">
        <f t="shared" si="632"/>
        <v>28.75</v>
      </c>
      <c r="GC74" s="28">
        <v>30.3</v>
      </c>
      <c r="GD74" s="28">
        <v>30.3</v>
      </c>
      <c r="GE74" s="28">
        <f t="shared" si="633"/>
        <v>30.3</v>
      </c>
      <c r="GF74" s="28">
        <v>29</v>
      </c>
      <c r="GG74" s="28">
        <v>29.1</v>
      </c>
      <c r="GH74" s="28">
        <f t="shared" si="634"/>
        <v>29.05</v>
      </c>
      <c r="GI74" s="28">
        <v>28.9</v>
      </c>
      <c r="GJ74" s="28">
        <v>28.9</v>
      </c>
      <c r="GK74" s="28">
        <f t="shared" si="635"/>
        <v>28.9</v>
      </c>
      <c r="GL74" s="28">
        <v>25.7</v>
      </c>
      <c r="GM74" s="28">
        <v>25.8</v>
      </c>
      <c r="GN74" s="28">
        <f t="shared" si="636"/>
        <v>25.75</v>
      </c>
      <c r="GO74" s="28">
        <v>28.2</v>
      </c>
      <c r="GP74" s="28">
        <v>28.2</v>
      </c>
      <c r="GQ74" s="28">
        <f t="shared" si="637"/>
        <v>28.2</v>
      </c>
      <c r="GR74" s="41"/>
      <c r="GS74" s="41"/>
      <c r="GT74" s="45"/>
      <c r="GU74" s="28">
        <f t="shared" si="638"/>
        <v>32.995750000000001</v>
      </c>
      <c r="GV74" s="28">
        <f t="shared" si="645"/>
        <v>32.900000000000006</v>
      </c>
      <c r="GW74" s="41"/>
      <c r="GX74" s="45"/>
      <c r="GY74" s="28">
        <f t="shared" si="646"/>
        <v>28.135750000000002</v>
      </c>
      <c r="GZ74" s="28">
        <f t="shared" si="647"/>
        <v>28.073333333333331</v>
      </c>
      <c r="HA74" s="41"/>
      <c r="HB74" s="45"/>
      <c r="HC74" s="28">
        <f t="shared" ref="HC74:HC81" si="650">0.07*DA74+0.14*DP74+0.05*DS74+0.07*EB74+0.13*((DY74+EQ74)/2)+0.19*((DV74+EN74)/2)+0.35*((DG74+DM74+EH74+EK74)/4)</f>
        <v>27.613624999999999</v>
      </c>
      <c r="HD74" s="28">
        <f t="shared" ref="HD74:HD81" si="651">(DA74+DG74+DJ74+DM74+DP74+DS74+DV74+DY74+EB74+EE74+EH74+EK74+EN74+EQ74+ET74)/15</f>
        <v>27.623333333333328</v>
      </c>
      <c r="HE74" s="41"/>
      <c r="HF74" s="45"/>
      <c r="HG74" s="28">
        <f t="shared" si="640"/>
        <v>27.525499999999997</v>
      </c>
      <c r="HH74" s="28">
        <f t="shared" si="649"/>
        <v>27.373333333333331</v>
      </c>
      <c r="HI74" s="21"/>
    </row>
    <row r="75" spans="1:217" ht="15.5" x14ac:dyDescent="0.35">
      <c r="A75" s="17"/>
      <c r="B75" s="28">
        <v>7</v>
      </c>
      <c r="C75" s="17"/>
      <c r="D75" s="41"/>
      <c r="E75" s="28">
        <v>34.799999999999997</v>
      </c>
      <c r="F75" s="28">
        <v>34.4</v>
      </c>
      <c r="G75" s="28">
        <f>AVERAGE(F75,E75)</f>
        <v>34.599999999999994</v>
      </c>
      <c r="H75" s="28">
        <v>33.9</v>
      </c>
      <c r="I75" s="28">
        <v>33.799999999999997</v>
      </c>
      <c r="J75" s="28">
        <f>AVERAGE(I75,H75)</f>
        <v>33.849999999999994</v>
      </c>
      <c r="K75" s="28">
        <v>33.200000000000003</v>
      </c>
      <c r="L75" s="28">
        <v>33.5</v>
      </c>
      <c r="M75" s="28">
        <f>AVERAGE(L75,K75)</f>
        <v>33.35</v>
      </c>
      <c r="N75" s="28">
        <v>32.700000000000003</v>
      </c>
      <c r="O75" s="28">
        <v>32.799999999999997</v>
      </c>
      <c r="P75" s="28">
        <f>AVERAGE(O75,N75)</f>
        <v>32.75</v>
      </c>
      <c r="Q75" s="28">
        <v>33.9</v>
      </c>
      <c r="R75" s="28">
        <v>33.299999999999997</v>
      </c>
      <c r="S75" s="28">
        <f>AVERAGE(R75,Q75)</f>
        <v>33.599999999999994</v>
      </c>
      <c r="T75" s="28">
        <v>32</v>
      </c>
      <c r="U75" s="28">
        <v>32.1</v>
      </c>
      <c r="V75" s="28">
        <f>AVERAGE(U75,T75)</f>
        <v>32.049999999999997</v>
      </c>
      <c r="W75" s="28">
        <v>32.299999999999997</v>
      </c>
      <c r="X75" s="28">
        <v>31.8</v>
      </c>
      <c r="Y75" s="28">
        <f>AVERAGE(X75,W75)</f>
        <v>32.049999999999997</v>
      </c>
      <c r="Z75" s="28">
        <v>32.1</v>
      </c>
      <c r="AA75" s="28">
        <v>32.1</v>
      </c>
      <c r="AB75" s="28">
        <f>AVERAGE(AA75,Z75)</f>
        <v>32.1</v>
      </c>
      <c r="AC75" s="28">
        <v>32</v>
      </c>
      <c r="AD75" s="28">
        <v>31.4</v>
      </c>
      <c r="AE75" s="28">
        <f>AVERAGE(AD75,AC75)</f>
        <v>31.7</v>
      </c>
      <c r="AF75" s="28">
        <v>29.7</v>
      </c>
      <c r="AG75" s="28">
        <v>29.7</v>
      </c>
      <c r="AH75" s="28">
        <f>AVERAGE(AG75,AF75)</f>
        <v>29.7</v>
      </c>
      <c r="AI75" s="28">
        <v>34</v>
      </c>
      <c r="AJ75" s="28">
        <v>34</v>
      </c>
      <c r="AK75" s="28">
        <f>AVERAGE(AJ75,AI75)</f>
        <v>34</v>
      </c>
      <c r="AL75" s="28">
        <v>34.200000000000003</v>
      </c>
      <c r="AM75" s="28">
        <v>34.200000000000003</v>
      </c>
      <c r="AN75" s="28">
        <f>AVERAGE(AM75,AL75)</f>
        <v>34.200000000000003</v>
      </c>
      <c r="AO75" s="28">
        <v>34.200000000000003</v>
      </c>
      <c r="AP75" s="28">
        <v>34.200000000000003</v>
      </c>
      <c r="AQ75" s="28">
        <f>AVERAGE(AP75,AO75)</f>
        <v>34.200000000000003</v>
      </c>
      <c r="AR75" s="28">
        <v>33</v>
      </c>
      <c r="AS75" s="28">
        <v>32.700000000000003</v>
      </c>
      <c r="AT75" s="28">
        <f>AVERAGE(AS75,AR75)</f>
        <v>32.85</v>
      </c>
      <c r="AU75" s="28">
        <v>32.4</v>
      </c>
      <c r="AV75" s="28">
        <v>32.4</v>
      </c>
      <c r="AW75" s="28">
        <f>AVERAGE(AV75,AU75)</f>
        <v>32.4</v>
      </c>
      <c r="AX75" s="28">
        <v>32.4</v>
      </c>
      <c r="AY75" s="28">
        <v>32.6</v>
      </c>
      <c r="AZ75" s="28">
        <f>AVERAGE(AY75,AX75)</f>
        <v>32.5</v>
      </c>
      <c r="BA75" s="41"/>
      <c r="BB75" s="28">
        <v>30.4</v>
      </c>
      <c r="BC75" s="28">
        <v>30</v>
      </c>
      <c r="BD75" s="28">
        <f>AVERAGE(BC75,BB75)</f>
        <v>30.2</v>
      </c>
      <c r="BE75" s="28">
        <v>28.6</v>
      </c>
      <c r="BF75" s="28">
        <v>29.4</v>
      </c>
      <c r="BG75" s="28">
        <f>AVERAGE(BF75,BE75)</f>
        <v>29</v>
      </c>
      <c r="BH75" s="28">
        <v>28.6</v>
      </c>
      <c r="BI75" s="28">
        <v>29.1</v>
      </c>
      <c r="BJ75" s="28">
        <f>AVERAGE(BI75,BH75)</f>
        <v>28.85</v>
      </c>
      <c r="BK75" s="28">
        <v>26.8</v>
      </c>
      <c r="BL75" s="28">
        <v>27</v>
      </c>
      <c r="BM75" s="28">
        <f>AVERAGE(BL75,BK75)</f>
        <v>26.9</v>
      </c>
      <c r="BN75" s="28">
        <v>29.6</v>
      </c>
      <c r="BO75" s="28">
        <v>29.5</v>
      </c>
      <c r="BP75" s="28">
        <f>AVERAGE(BO75,BN75)</f>
        <v>29.55</v>
      </c>
      <c r="BQ75" s="28">
        <v>26.6</v>
      </c>
      <c r="BR75" s="28">
        <v>26.8</v>
      </c>
      <c r="BS75" s="28">
        <f>AVERAGE(BR75,BQ75)</f>
        <v>26.700000000000003</v>
      </c>
      <c r="BT75" s="28">
        <v>24.2</v>
      </c>
      <c r="BU75" s="28">
        <v>24.3</v>
      </c>
      <c r="BV75" s="28">
        <f>AVERAGE(BU75,BT75)</f>
        <v>24.25</v>
      </c>
      <c r="BW75" s="28">
        <v>27.2</v>
      </c>
      <c r="BX75" s="28">
        <v>27.1</v>
      </c>
      <c r="BY75" s="28">
        <f>AVERAGE(BX75,BW75)</f>
        <v>27.15</v>
      </c>
      <c r="BZ75" s="28">
        <v>26.7</v>
      </c>
      <c r="CA75" s="28">
        <v>27.1</v>
      </c>
      <c r="CB75" s="28">
        <f>AVERAGE(CA75,BZ75)</f>
        <v>26.9</v>
      </c>
      <c r="CC75" s="28">
        <v>23.1</v>
      </c>
      <c r="CD75" s="28">
        <v>24.6</v>
      </c>
      <c r="CE75" s="28">
        <f>AVERAGE(CD75,CC75)</f>
        <v>23.85</v>
      </c>
      <c r="CF75" s="28">
        <v>30.3</v>
      </c>
      <c r="CG75" s="28">
        <v>30.7</v>
      </c>
      <c r="CH75" s="28">
        <f>AVERAGE(CG75,CF75)</f>
        <v>30.5</v>
      </c>
      <c r="CI75" s="28">
        <v>30.4</v>
      </c>
      <c r="CJ75" s="28">
        <v>30.6</v>
      </c>
      <c r="CK75" s="28">
        <f>AVERAGE(CJ75,CI75)</f>
        <v>30.5</v>
      </c>
      <c r="CL75" s="28">
        <v>30.3</v>
      </c>
      <c r="CM75" s="28">
        <v>30.6</v>
      </c>
      <c r="CN75" s="28">
        <f>AVERAGE(CM75,CL75)</f>
        <v>30.450000000000003</v>
      </c>
      <c r="CO75" s="28">
        <v>29.5</v>
      </c>
      <c r="CP75" s="28">
        <v>29.6</v>
      </c>
      <c r="CQ75" s="28">
        <f>AVERAGE(CP75,CO75)</f>
        <v>29.55</v>
      </c>
      <c r="CR75" s="28">
        <v>27.5</v>
      </c>
      <c r="CS75" s="28">
        <v>28.2</v>
      </c>
      <c r="CT75" s="28">
        <f>AVERAGE(CS75,CR75)</f>
        <v>27.85</v>
      </c>
      <c r="CU75" s="28">
        <v>27.2</v>
      </c>
      <c r="CV75" s="28">
        <v>27.4</v>
      </c>
      <c r="CW75" s="28">
        <f>AVERAGE(CV75,CU75)</f>
        <v>27.299999999999997</v>
      </c>
      <c r="CX75" s="41"/>
      <c r="CY75" s="28">
        <v>30.3</v>
      </c>
      <c r="CZ75" s="28">
        <v>30.6</v>
      </c>
      <c r="DA75" s="28">
        <f>AVERAGE(CZ75,CY75)</f>
        <v>30.450000000000003</v>
      </c>
      <c r="DB75" s="28">
        <v>28.8</v>
      </c>
      <c r="DC75" s="28">
        <v>28.7</v>
      </c>
      <c r="DD75" s="28">
        <f>AVERAGE(DC75,DB75)</f>
        <v>28.75</v>
      </c>
      <c r="DE75" s="28">
        <v>29</v>
      </c>
      <c r="DF75" s="28">
        <v>28.4</v>
      </c>
      <c r="DG75" s="28">
        <f>AVERAGE(DF75,DE75)</f>
        <v>28.7</v>
      </c>
      <c r="DH75" s="28">
        <v>26.8</v>
      </c>
      <c r="DI75" s="28">
        <v>27.2</v>
      </c>
      <c r="DJ75" s="28">
        <f>AVERAGE(DI75,DH75)</f>
        <v>27</v>
      </c>
      <c r="DK75" s="28">
        <v>29.2</v>
      </c>
      <c r="DL75" s="28">
        <v>29.1</v>
      </c>
      <c r="DM75" s="28">
        <f>AVERAGE(DL75,DK75)</f>
        <v>29.15</v>
      </c>
      <c r="DN75" s="28">
        <v>26.6</v>
      </c>
      <c r="DO75" s="28">
        <v>26.3</v>
      </c>
      <c r="DP75" s="28">
        <f>AVERAGE(DO75,DN75)</f>
        <v>26.450000000000003</v>
      </c>
      <c r="DQ75" s="28">
        <v>24.2</v>
      </c>
      <c r="DR75" s="28">
        <v>23.9</v>
      </c>
      <c r="DS75" s="28">
        <f>AVERAGE(DR75,DQ75)</f>
        <v>24.049999999999997</v>
      </c>
      <c r="DT75" s="28">
        <v>27.4</v>
      </c>
      <c r="DU75" s="28">
        <v>27</v>
      </c>
      <c r="DV75" s="28">
        <f>AVERAGE(DU75,DT75)</f>
        <v>27.2</v>
      </c>
      <c r="DW75" s="28">
        <v>26.2</v>
      </c>
      <c r="DX75" s="28">
        <v>25.9</v>
      </c>
      <c r="DY75" s="28">
        <f>AVERAGE(DX75,DW75)</f>
        <v>26.049999999999997</v>
      </c>
      <c r="DZ75" s="28">
        <v>22.3</v>
      </c>
      <c r="EA75" s="28">
        <v>22.5</v>
      </c>
      <c r="EB75" s="28">
        <f>AVERAGE(EA75,DZ75)</f>
        <v>22.4</v>
      </c>
      <c r="EC75" s="28">
        <v>30.4</v>
      </c>
      <c r="ED75" s="28">
        <v>30.3</v>
      </c>
      <c r="EE75" s="28">
        <f>AVERAGE(ED75,EC75)</f>
        <v>30.35</v>
      </c>
      <c r="EF75" s="28">
        <v>30.6</v>
      </c>
      <c r="EG75" s="28">
        <v>30.8</v>
      </c>
      <c r="EH75" s="28">
        <f>AVERAGE(EG75,EF75)</f>
        <v>30.700000000000003</v>
      </c>
      <c r="EI75" s="28">
        <v>30.3</v>
      </c>
      <c r="EJ75" s="28">
        <v>30.7</v>
      </c>
      <c r="EK75" s="28">
        <f>AVERAGE(EJ75,EI75)</f>
        <v>30.5</v>
      </c>
      <c r="EL75" s="28">
        <v>28.8</v>
      </c>
      <c r="EM75" s="28">
        <v>28.8</v>
      </c>
      <c r="EN75" s="28">
        <f>AVERAGE(EM75,EL75)</f>
        <v>28.8</v>
      </c>
      <c r="EO75" s="28">
        <v>28.4</v>
      </c>
      <c r="EP75" s="28">
        <v>27.9</v>
      </c>
      <c r="EQ75" s="28">
        <f>AVERAGE(EP75,EO75)</f>
        <v>28.15</v>
      </c>
      <c r="ER75" s="28">
        <v>27.9</v>
      </c>
      <c r="ES75" s="28">
        <v>27.4</v>
      </c>
      <c r="ET75" s="28">
        <f>AVERAGE(ES75,ER75)</f>
        <v>27.65</v>
      </c>
      <c r="EU75" s="41"/>
      <c r="EV75" s="28">
        <v>30.2</v>
      </c>
      <c r="EW75" s="28">
        <v>30</v>
      </c>
      <c r="EX75" s="28">
        <f>AVERAGE(EW75,EV75)</f>
        <v>30.1</v>
      </c>
      <c r="EY75" s="28">
        <v>28.2</v>
      </c>
      <c r="EZ75" s="28">
        <v>28.7</v>
      </c>
      <c r="FA75" s="28">
        <f>AVERAGE(EZ75,EY75)</f>
        <v>28.45</v>
      </c>
      <c r="FB75" s="28">
        <v>29.6</v>
      </c>
      <c r="FC75" s="28">
        <v>29.4</v>
      </c>
      <c r="FD75" s="28">
        <f>AVERAGE(FC75,FB75)</f>
        <v>29.5</v>
      </c>
      <c r="FE75" s="28">
        <v>26.5</v>
      </c>
      <c r="FF75" s="28">
        <v>26.5</v>
      </c>
      <c r="FG75" s="28">
        <f>AVERAGE(FF75,FE75)</f>
        <v>26.5</v>
      </c>
      <c r="FH75" s="28">
        <v>29.5</v>
      </c>
      <c r="FI75" s="28">
        <v>26.4</v>
      </c>
      <c r="FJ75" s="28">
        <f>AVERAGE(FI75,FH75)</f>
        <v>27.95</v>
      </c>
      <c r="FK75" s="28">
        <v>26.3</v>
      </c>
      <c r="FL75" s="28">
        <v>27</v>
      </c>
      <c r="FM75" s="28">
        <f>AVERAGE(FL75,FK75)</f>
        <v>26.65</v>
      </c>
      <c r="FN75" s="28">
        <v>23.5</v>
      </c>
      <c r="FO75" s="28">
        <v>24.5</v>
      </c>
      <c r="FP75" s="28">
        <f>AVERAGE(FO75,FN75)</f>
        <v>24</v>
      </c>
      <c r="FQ75" s="28">
        <v>27.2</v>
      </c>
      <c r="FR75" s="28">
        <v>26.8</v>
      </c>
      <c r="FS75" s="28">
        <f>AVERAGE(FR75,FQ75)</f>
        <v>27</v>
      </c>
      <c r="FT75" s="28">
        <v>26.1</v>
      </c>
      <c r="FU75" s="28">
        <v>26.5</v>
      </c>
      <c r="FV75" s="28">
        <f>AVERAGE(FU75,FT75)</f>
        <v>26.3</v>
      </c>
      <c r="FW75" s="28">
        <v>21.8</v>
      </c>
      <c r="FX75" s="28">
        <v>22</v>
      </c>
      <c r="FY75" s="28">
        <f>AVERAGE(FX75,FW75)</f>
        <v>21.9</v>
      </c>
      <c r="FZ75" s="28">
        <v>30.2</v>
      </c>
      <c r="GA75" s="28">
        <v>30.3</v>
      </c>
      <c r="GB75" s="28">
        <f>AVERAGE(GA75,FZ75)</f>
        <v>30.25</v>
      </c>
      <c r="GC75" s="28">
        <v>30.4</v>
      </c>
      <c r="GD75" s="28">
        <v>30.6</v>
      </c>
      <c r="GE75" s="28">
        <f>AVERAGE(GD75,GC75)</f>
        <v>30.5</v>
      </c>
      <c r="GF75" s="28">
        <v>30.4</v>
      </c>
      <c r="GG75" s="28">
        <v>30.7</v>
      </c>
      <c r="GH75" s="28">
        <f>AVERAGE(GG75,GF75)</f>
        <v>30.549999999999997</v>
      </c>
      <c r="GI75" s="28">
        <v>28.7</v>
      </c>
      <c r="GJ75" s="28">
        <v>28.7</v>
      </c>
      <c r="GK75" s="28">
        <f>AVERAGE(GJ75,GI75)</f>
        <v>28.7</v>
      </c>
      <c r="GL75" s="28">
        <v>27.2</v>
      </c>
      <c r="GM75" s="28">
        <v>27.1</v>
      </c>
      <c r="GN75" s="28">
        <f>AVERAGE(GM75,GL75)</f>
        <v>27.15</v>
      </c>
      <c r="GO75" s="28">
        <v>27.8</v>
      </c>
      <c r="GP75" s="28">
        <v>27.8</v>
      </c>
      <c r="GQ75" s="28">
        <f>AVERAGE(GP75,GO75)</f>
        <v>27.8</v>
      </c>
      <c r="GR75" s="41"/>
      <c r="GS75" s="41"/>
      <c r="GT75" s="45"/>
      <c r="GU75" s="28">
        <f t="shared" ref="GU75:GU81" si="652">0.07*G75+0.14*V75+0.05*Y75+0.07*AH75+0.13*((AE75+AW75)/2)+0.19*((AB75+AT75)/2)+0.35*((AQ75+AN75+S75+M75)/4)</f>
        <v>32.770375000000001</v>
      </c>
      <c r="GV75" s="28">
        <f t="shared" ref="GV75:GV81" si="653">(G75+M75+P75+S75+V75+Y75+AB75+AE75+AH75+AK75+AN75+AQ75+AT75+AW75+AZ75)/15</f>
        <v>32.803333333333327</v>
      </c>
      <c r="GW75" s="41"/>
      <c r="GX75" s="45"/>
      <c r="GY75" s="28">
        <f t="shared" ref="GY75:GY81" si="654">0.07*BD75+0.14*BS75+0.05*BU75+0.07*CE75+0.13*((CB75+CT75)/2)+0.19*((BY75+CQ75)/2)+0.35*((CN75+CK75+BP75+BJ75)/4)</f>
        <v>28.124874999999999</v>
      </c>
      <c r="GZ75" s="28">
        <f t="shared" ref="GZ75:GZ81" si="655">(BD75+BJ75+BM75+BP75+BS75+BV75+BY75+CB75+CE75+CH75+CK75+CN75+CQ75+CT75+CW75)/15</f>
        <v>28.033333333333339</v>
      </c>
      <c r="HA75" s="41"/>
      <c r="HB75" s="45"/>
      <c r="HC75" s="28">
        <f t="shared" si="650"/>
        <v>27.864874999999998</v>
      </c>
      <c r="HD75" s="28">
        <f t="shared" si="651"/>
        <v>27.839999999999996</v>
      </c>
      <c r="HE75" s="41"/>
      <c r="HF75" s="45"/>
      <c r="HG75" s="28">
        <f t="shared" ref="HG75:HG81" si="656">0.07*EX75+0.14*FM75+0.05*FP75+0.07*FY75+0.13*((FV75+GN75)/2)+0.19*((FS75+GK75)/2)+0.35*((FD75+FJ75+GE75+GH75)/4)</f>
        <v>27.705500000000001</v>
      </c>
      <c r="HH75" s="28">
        <f t="shared" ref="HH75:HH81" si="657">(EX75+FD75+FG75+FJ75+FM75+FP75+FS75+FV75+FY75+GB75+GE75+GH75+GK75+GN75+GQ75)/15</f>
        <v>27.656666666666663</v>
      </c>
      <c r="HI75" s="21"/>
    </row>
    <row r="76" spans="1:217" ht="15.5" x14ac:dyDescent="0.35">
      <c r="A76" s="17"/>
      <c r="B76" s="28">
        <v>8</v>
      </c>
      <c r="C76" s="17"/>
      <c r="D76" s="41"/>
      <c r="E76" s="28">
        <v>34.9</v>
      </c>
      <c r="F76" s="28">
        <v>34.5</v>
      </c>
      <c r="G76" s="28">
        <f t="shared" ref="G76:G79" si="658">AVERAGE(F76,E76)</f>
        <v>34.700000000000003</v>
      </c>
      <c r="H76" s="28">
        <v>34.9</v>
      </c>
      <c r="I76" s="28">
        <v>34.9</v>
      </c>
      <c r="J76" s="28">
        <f t="shared" ref="J76:J79" si="659">AVERAGE(I76,H76)</f>
        <v>34.9</v>
      </c>
      <c r="K76" s="28">
        <v>34.5</v>
      </c>
      <c r="L76" s="28">
        <v>34</v>
      </c>
      <c r="M76" s="28">
        <f t="shared" ref="M76:M79" si="660">AVERAGE(L76,K76)</f>
        <v>34.25</v>
      </c>
      <c r="N76" s="28">
        <v>33.5</v>
      </c>
      <c r="O76" s="28">
        <v>33.5</v>
      </c>
      <c r="P76" s="28">
        <f t="shared" ref="P76:P79" si="661">AVERAGE(O76,N76)</f>
        <v>33.5</v>
      </c>
      <c r="Q76" s="28">
        <v>34</v>
      </c>
      <c r="R76" s="28">
        <v>34.1</v>
      </c>
      <c r="S76" s="28">
        <f t="shared" ref="S76:S79" si="662">AVERAGE(R76,Q76)</f>
        <v>34.049999999999997</v>
      </c>
      <c r="T76" s="28">
        <v>32.700000000000003</v>
      </c>
      <c r="U76" s="28">
        <v>33.299999999999997</v>
      </c>
      <c r="V76" s="28">
        <f t="shared" ref="V76:V79" si="663">AVERAGE(U76,T76)</f>
        <v>33</v>
      </c>
      <c r="W76" s="28">
        <v>33.200000000000003</v>
      </c>
      <c r="X76" s="28">
        <v>33.6</v>
      </c>
      <c r="Y76" s="28">
        <f t="shared" ref="Y76:Y79" si="664">AVERAGE(X76,W76)</f>
        <v>33.400000000000006</v>
      </c>
      <c r="Z76" s="28">
        <v>32.799999999999997</v>
      </c>
      <c r="AA76" s="28">
        <v>32.9</v>
      </c>
      <c r="AB76" s="28">
        <f t="shared" ref="AB76:AB79" si="665">AVERAGE(AA76,Z76)</f>
        <v>32.849999999999994</v>
      </c>
      <c r="AC76" s="28">
        <v>32.4</v>
      </c>
      <c r="AD76" s="28">
        <v>33.1</v>
      </c>
      <c r="AE76" s="28">
        <f t="shared" ref="AE76:AE79" si="666">AVERAGE(AD76,AC76)</f>
        <v>32.75</v>
      </c>
      <c r="AF76" s="28">
        <v>31.8</v>
      </c>
      <c r="AG76" s="28">
        <v>31.5</v>
      </c>
      <c r="AH76" s="28">
        <f t="shared" ref="AH76:AH79" si="667">AVERAGE(AG76,AF76)</f>
        <v>31.65</v>
      </c>
      <c r="AI76" s="28">
        <v>35.299999999999997</v>
      </c>
      <c r="AJ76" s="28">
        <v>35.1</v>
      </c>
      <c r="AK76" s="28">
        <f t="shared" ref="AK76:AK79" si="668">AVERAGE(AJ76,AI76)</f>
        <v>35.200000000000003</v>
      </c>
      <c r="AL76" s="28">
        <v>35.5</v>
      </c>
      <c r="AM76" s="28">
        <v>35.1</v>
      </c>
      <c r="AN76" s="28">
        <f t="shared" ref="AN76:AN79" si="669">AVERAGE(AM76,AL76)</f>
        <v>35.299999999999997</v>
      </c>
      <c r="AO76" s="28">
        <v>35.1</v>
      </c>
      <c r="AP76" s="28">
        <v>35</v>
      </c>
      <c r="AQ76" s="28">
        <f t="shared" ref="AQ76:AQ79" si="670">AVERAGE(AP76,AO76)</f>
        <v>35.049999999999997</v>
      </c>
      <c r="AR76" s="28">
        <v>32.299999999999997</v>
      </c>
      <c r="AS76" s="28">
        <v>32.200000000000003</v>
      </c>
      <c r="AT76" s="28">
        <f t="shared" ref="AT76:AT79" si="671">AVERAGE(AS76,AR76)</f>
        <v>32.25</v>
      </c>
      <c r="AU76" s="28">
        <v>32.5</v>
      </c>
      <c r="AV76" s="28">
        <v>32.6</v>
      </c>
      <c r="AW76" s="28">
        <f t="shared" ref="AW76:AW79" si="672">AVERAGE(AV76,AU76)</f>
        <v>32.549999999999997</v>
      </c>
      <c r="AX76" s="28">
        <v>33.700000000000003</v>
      </c>
      <c r="AY76" s="28">
        <v>33.799999999999997</v>
      </c>
      <c r="AZ76" s="28">
        <f t="shared" ref="AZ76:AZ79" si="673">AVERAGE(AY76,AX76)</f>
        <v>33.75</v>
      </c>
      <c r="BA76" s="41"/>
      <c r="BB76" s="28">
        <v>32.200000000000003</v>
      </c>
      <c r="BC76" s="28">
        <v>32.200000000000003</v>
      </c>
      <c r="BD76" s="28">
        <f t="shared" ref="BD76:BD79" si="674">AVERAGE(BC76,BB76)</f>
        <v>32.200000000000003</v>
      </c>
      <c r="BE76" s="28">
        <v>30.2</v>
      </c>
      <c r="BF76" s="28">
        <v>30.1</v>
      </c>
      <c r="BG76" s="28">
        <f t="shared" ref="BG76:BG79" si="675">AVERAGE(BF76,BE76)</f>
        <v>30.15</v>
      </c>
      <c r="BH76" s="28">
        <v>32.299999999999997</v>
      </c>
      <c r="BI76" s="28">
        <v>31.7</v>
      </c>
      <c r="BJ76" s="28">
        <f t="shared" ref="BJ76:BJ79" si="676">AVERAGE(BI76,BH76)</f>
        <v>32</v>
      </c>
      <c r="BK76" s="28">
        <v>28.9</v>
      </c>
      <c r="BL76" s="28">
        <v>28.9</v>
      </c>
      <c r="BM76" s="28">
        <f t="shared" ref="BM76:BM79" si="677">AVERAGE(BL76,BK76)</f>
        <v>28.9</v>
      </c>
      <c r="BN76" s="28">
        <v>31.1</v>
      </c>
      <c r="BO76" s="28">
        <v>30.6</v>
      </c>
      <c r="BP76" s="28">
        <f t="shared" ref="BP76:BP79" si="678">AVERAGE(BO76,BN76)</f>
        <v>30.85</v>
      </c>
      <c r="BQ76" s="28">
        <v>26.5</v>
      </c>
      <c r="BR76" s="28">
        <v>26.6</v>
      </c>
      <c r="BS76" s="28">
        <f t="shared" ref="BS76:BS79" si="679">AVERAGE(BR76,BQ76)</f>
        <v>26.55</v>
      </c>
      <c r="BT76" s="28">
        <v>23.4</v>
      </c>
      <c r="BU76" s="28">
        <v>23.6</v>
      </c>
      <c r="BV76" s="28">
        <f t="shared" ref="BV76:BV79" si="680">AVERAGE(BU76,BT76)</f>
        <v>23.5</v>
      </c>
      <c r="BW76" s="28">
        <v>28.2</v>
      </c>
      <c r="BX76" s="28">
        <v>27.9</v>
      </c>
      <c r="BY76" s="28">
        <f t="shared" ref="BY76:BY79" si="681">AVERAGE(BX76,BW76)</f>
        <v>28.049999999999997</v>
      </c>
      <c r="BZ76" s="28">
        <v>26.9</v>
      </c>
      <c r="CA76" s="28">
        <v>27</v>
      </c>
      <c r="CB76" s="28">
        <f t="shared" ref="CB76:CB79" si="682">AVERAGE(CA76,BZ76)</f>
        <v>26.95</v>
      </c>
      <c r="CC76" s="28">
        <v>22.6</v>
      </c>
      <c r="CD76" s="28">
        <v>22.9</v>
      </c>
      <c r="CE76" s="28">
        <f t="shared" ref="CE76:CE79" si="683">AVERAGE(CD76,CC76)</f>
        <v>22.75</v>
      </c>
      <c r="CF76" s="28">
        <v>32.6</v>
      </c>
      <c r="CG76" s="28">
        <v>31.8</v>
      </c>
      <c r="CH76" s="28">
        <f t="shared" ref="CH76:CH79" si="684">AVERAGE(CG76,CF76)</f>
        <v>32.200000000000003</v>
      </c>
      <c r="CI76" s="28">
        <v>32.299999999999997</v>
      </c>
      <c r="CJ76" s="28">
        <v>31.9</v>
      </c>
      <c r="CK76" s="28">
        <f t="shared" ref="CK76:CK79" si="685">AVERAGE(CJ76,CI76)</f>
        <v>32.099999999999994</v>
      </c>
      <c r="CL76" s="28">
        <v>32.4</v>
      </c>
      <c r="CM76" s="28">
        <v>31.5</v>
      </c>
      <c r="CN76" s="28">
        <f t="shared" ref="CN76:CN79" si="686">AVERAGE(CM76,CL76)</f>
        <v>31.95</v>
      </c>
      <c r="CO76" s="28">
        <v>28.3</v>
      </c>
      <c r="CP76" s="28">
        <v>28.4</v>
      </c>
      <c r="CQ76" s="28">
        <f t="shared" ref="CQ76:CQ79" si="687">AVERAGE(CP76,CO76)</f>
        <v>28.35</v>
      </c>
      <c r="CR76" s="28">
        <v>27.1</v>
      </c>
      <c r="CS76" s="28">
        <v>26.4</v>
      </c>
      <c r="CT76" s="28">
        <f t="shared" ref="CT76:CT79" si="688">AVERAGE(CS76,CR76)</f>
        <v>26.75</v>
      </c>
      <c r="CU76" s="28">
        <v>29.5</v>
      </c>
      <c r="CV76" s="28">
        <v>29.2</v>
      </c>
      <c r="CW76" s="28">
        <f t="shared" ref="CW76:CW79" si="689">AVERAGE(CV76,CU76)</f>
        <v>29.35</v>
      </c>
      <c r="CX76" s="41"/>
      <c r="CY76" s="28">
        <v>31.8</v>
      </c>
      <c r="CZ76" s="28">
        <v>31.7</v>
      </c>
      <c r="DA76" s="28">
        <f t="shared" ref="DA76:DA79" si="690">AVERAGE(CZ76,CY76)</f>
        <v>31.75</v>
      </c>
      <c r="DB76" s="28">
        <v>29.6</v>
      </c>
      <c r="DC76" s="28">
        <v>29.1</v>
      </c>
      <c r="DD76" s="28">
        <f t="shared" ref="DD76:DD79" si="691">AVERAGE(DC76,DB76)</f>
        <v>29.35</v>
      </c>
      <c r="DE76" s="28">
        <v>31.5</v>
      </c>
      <c r="DF76" s="28">
        <v>31.1</v>
      </c>
      <c r="DG76" s="28">
        <f t="shared" ref="DG76:DG79" si="692">AVERAGE(DF76,DE76)</f>
        <v>31.3</v>
      </c>
      <c r="DH76" s="28">
        <v>29</v>
      </c>
      <c r="DI76" s="28">
        <v>28.6</v>
      </c>
      <c r="DJ76" s="28">
        <f t="shared" ref="DJ76:DJ79" si="693">AVERAGE(DI76,DH76)</f>
        <v>28.8</v>
      </c>
      <c r="DK76" s="28">
        <v>31</v>
      </c>
      <c r="DL76" s="28">
        <v>30.4</v>
      </c>
      <c r="DM76" s="28">
        <f t="shared" ref="DM76:DM79" si="694">AVERAGE(DL76,DK76)</f>
        <v>30.7</v>
      </c>
      <c r="DN76" s="28">
        <v>26.5</v>
      </c>
      <c r="DO76" s="28">
        <v>26.7</v>
      </c>
      <c r="DP76" s="28">
        <f t="shared" ref="DP76:DP79" si="695">AVERAGE(DO76,DN76)</f>
        <v>26.6</v>
      </c>
      <c r="DQ76" s="28">
        <v>22.3</v>
      </c>
      <c r="DR76" s="28">
        <v>22.1</v>
      </c>
      <c r="DS76" s="28">
        <f t="shared" ref="DS76:DS79" si="696">AVERAGE(DR76,DQ76)</f>
        <v>22.200000000000003</v>
      </c>
      <c r="DT76" s="28">
        <v>26.5</v>
      </c>
      <c r="DU76" s="28">
        <v>27</v>
      </c>
      <c r="DV76" s="28">
        <f t="shared" ref="DV76:DV79" si="697">AVERAGE(DU76,DT76)</f>
        <v>26.75</v>
      </c>
      <c r="DW76" s="28">
        <v>27</v>
      </c>
      <c r="DX76" s="28">
        <v>27.1</v>
      </c>
      <c r="DY76" s="28">
        <f t="shared" ref="DY76:DY79" si="698">AVERAGE(DX76,DW76)</f>
        <v>27.05</v>
      </c>
      <c r="DZ76" s="28">
        <v>21.3</v>
      </c>
      <c r="EA76" s="28">
        <v>21.3</v>
      </c>
      <c r="EB76" s="28">
        <f t="shared" ref="EB76:EB79" si="699">AVERAGE(EA76,DZ76)</f>
        <v>21.3</v>
      </c>
      <c r="EC76" s="28">
        <v>32.1</v>
      </c>
      <c r="ED76" s="28">
        <v>32.1</v>
      </c>
      <c r="EE76" s="28">
        <f t="shared" ref="EE76:EE79" si="700">AVERAGE(ED76,EC76)</f>
        <v>32.1</v>
      </c>
      <c r="EF76" s="28">
        <v>32.700000000000003</v>
      </c>
      <c r="EG76" s="28">
        <v>31.9</v>
      </c>
      <c r="EH76" s="28">
        <f t="shared" ref="EH76:EH79" si="701">AVERAGE(EG76,EF76)</f>
        <v>32.299999999999997</v>
      </c>
      <c r="EI76" s="28">
        <v>31.7</v>
      </c>
      <c r="EJ76" s="28">
        <v>31.4</v>
      </c>
      <c r="EK76" s="28">
        <f t="shared" ref="EK76:EK79" si="702">AVERAGE(EJ76,EI76)</f>
        <v>31.549999999999997</v>
      </c>
      <c r="EL76" s="28">
        <v>28.4</v>
      </c>
      <c r="EM76" s="28">
        <v>27.6</v>
      </c>
      <c r="EN76" s="28">
        <f t="shared" ref="EN76:EN79" si="703">AVERAGE(EM76,EL76)</f>
        <v>28</v>
      </c>
      <c r="EO76" s="28">
        <v>26.7</v>
      </c>
      <c r="EP76" s="28">
        <v>26.6</v>
      </c>
      <c r="EQ76" s="28">
        <f t="shared" ref="EQ76:EQ79" si="704">AVERAGE(EP76,EO76)</f>
        <v>26.65</v>
      </c>
      <c r="ER76" s="28">
        <v>27.4</v>
      </c>
      <c r="ES76" s="28">
        <v>27.3</v>
      </c>
      <c r="ET76" s="28">
        <f t="shared" ref="ET76:ET79" si="705">AVERAGE(ES76,ER76)</f>
        <v>27.35</v>
      </c>
      <c r="EU76" s="41"/>
      <c r="EV76" s="28">
        <v>31.8</v>
      </c>
      <c r="EW76" s="28">
        <v>31.7</v>
      </c>
      <c r="EX76" s="28">
        <f t="shared" ref="EX76:EX79" si="706">AVERAGE(EW76,EV76)</f>
        <v>31.75</v>
      </c>
      <c r="EY76" s="28">
        <v>29.6</v>
      </c>
      <c r="EZ76" s="28">
        <v>29.9</v>
      </c>
      <c r="FA76" s="28">
        <f t="shared" ref="FA76:FA79" si="707">AVERAGE(EZ76,EY76)</f>
        <v>29.75</v>
      </c>
      <c r="FB76" s="28">
        <v>31.1</v>
      </c>
      <c r="FC76" s="28">
        <v>31</v>
      </c>
      <c r="FD76" s="28">
        <f t="shared" ref="FD76:FD79" si="708">AVERAGE(FC76,FB76)</f>
        <v>31.05</v>
      </c>
      <c r="FE76" s="28">
        <v>29.8</v>
      </c>
      <c r="FF76" s="28">
        <v>28.8</v>
      </c>
      <c r="FG76" s="28">
        <f t="shared" ref="FG76:FG79" si="709">AVERAGE(FF76,FE76)</f>
        <v>29.3</v>
      </c>
      <c r="FH76" s="28">
        <v>31.7</v>
      </c>
      <c r="FI76" s="28">
        <v>31.2</v>
      </c>
      <c r="FJ76" s="28">
        <f t="shared" ref="FJ76:FJ79" si="710">AVERAGE(FI76,FH76)</f>
        <v>31.45</v>
      </c>
      <c r="FK76" s="28">
        <v>26.1</v>
      </c>
      <c r="FL76" s="28">
        <v>26.3</v>
      </c>
      <c r="FM76" s="28">
        <f t="shared" ref="FM76:FM79" si="711">AVERAGE(FL76,FK76)</f>
        <v>26.200000000000003</v>
      </c>
      <c r="FN76" s="28">
        <v>22</v>
      </c>
      <c r="FO76" s="28">
        <v>22.2</v>
      </c>
      <c r="FP76" s="28">
        <f t="shared" ref="FP76:FP79" si="712">AVERAGE(FO76,FN76)</f>
        <v>22.1</v>
      </c>
      <c r="FQ76" s="28">
        <v>26.5</v>
      </c>
      <c r="FR76" s="28">
        <v>27</v>
      </c>
      <c r="FS76" s="28">
        <f t="shared" ref="FS76:FS79" si="713">AVERAGE(FR76,FQ76)</f>
        <v>26.75</v>
      </c>
      <c r="FT76" s="28">
        <v>25.1</v>
      </c>
      <c r="FU76" s="28">
        <v>26.7</v>
      </c>
      <c r="FV76" s="28">
        <f t="shared" ref="FV76:FV79" si="714">AVERAGE(FU76,FT76)</f>
        <v>25.9</v>
      </c>
      <c r="FW76" s="28">
        <v>20.8</v>
      </c>
      <c r="FX76" s="28">
        <v>20.8</v>
      </c>
      <c r="FY76" s="28">
        <f t="shared" ref="FY76:FY79" si="715">AVERAGE(FX76,FW76)</f>
        <v>20.8</v>
      </c>
      <c r="FZ76" s="28">
        <v>33.1</v>
      </c>
      <c r="GA76" s="28">
        <v>32.799999999999997</v>
      </c>
      <c r="GB76" s="28">
        <f t="shared" ref="GB76:GB79" si="716">AVERAGE(GA76,FZ76)</f>
        <v>32.950000000000003</v>
      </c>
      <c r="GC76" s="28">
        <v>33.5</v>
      </c>
      <c r="GD76" s="28">
        <v>32.9</v>
      </c>
      <c r="GE76" s="28">
        <f t="shared" ref="GE76:GE79" si="717">AVERAGE(GD76,GC76)</f>
        <v>33.200000000000003</v>
      </c>
      <c r="GF76" s="28">
        <v>33.1</v>
      </c>
      <c r="GG76" s="28">
        <v>32.4</v>
      </c>
      <c r="GH76" s="28">
        <f t="shared" ref="GH76:GH79" si="718">AVERAGE(GG76,GF76)</f>
        <v>32.75</v>
      </c>
      <c r="GI76" s="28">
        <v>27.9</v>
      </c>
      <c r="GJ76" s="28">
        <v>28.3</v>
      </c>
      <c r="GK76" s="28">
        <f t="shared" ref="GK76:GK79" si="719">AVERAGE(GJ76,GI76)</f>
        <v>28.1</v>
      </c>
      <c r="GL76" s="28">
        <v>25.3</v>
      </c>
      <c r="GM76" s="28">
        <v>26.5</v>
      </c>
      <c r="GN76" s="28">
        <f t="shared" ref="GN76:GN79" si="720">AVERAGE(GM76,GL76)</f>
        <v>25.9</v>
      </c>
      <c r="GO76" s="28">
        <v>29</v>
      </c>
      <c r="GP76" s="28">
        <v>29.2</v>
      </c>
      <c r="GQ76" s="28">
        <f t="shared" ref="GQ76:GQ79" si="721">AVERAGE(GP76,GO76)</f>
        <v>29.1</v>
      </c>
      <c r="GR76" s="41"/>
      <c r="GS76" s="41"/>
      <c r="GT76" s="45"/>
      <c r="GU76" s="28">
        <f t="shared" si="652"/>
        <v>33.495374999999996</v>
      </c>
      <c r="GV76" s="28">
        <f t="shared" si="653"/>
        <v>33.616666666666667</v>
      </c>
      <c r="GW76" s="41"/>
      <c r="GX76" s="45"/>
      <c r="GY76" s="28">
        <f t="shared" si="654"/>
        <v>28.695750000000004</v>
      </c>
      <c r="GZ76" s="28">
        <f t="shared" si="655"/>
        <v>28.83</v>
      </c>
      <c r="HA76" s="41"/>
      <c r="HB76" s="45"/>
      <c r="HC76" s="28">
        <f t="shared" si="650"/>
        <v>28.251125000000002</v>
      </c>
      <c r="HD76" s="28">
        <f t="shared" si="651"/>
        <v>28.29333333333334</v>
      </c>
      <c r="HE76" s="41"/>
      <c r="HF76" s="45"/>
      <c r="HG76" s="28">
        <f t="shared" si="656"/>
        <v>28.268625</v>
      </c>
      <c r="HH76" s="28">
        <f t="shared" si="657"/>
        <v>28.486666666666668</v>
      </c>
      <c r="HI76" s="21"/>
    </row>
    <row r="77" spans="1:217" ht="15.5" x14ac:dyDescent="0.35">
      <c r="A77" s="17"/>
      <c r="B77" s="28">
        <v>9</v>
      </c>
      <c r="C77" s="17"/>
      <c r="D77" s="41"/>
      <c r="E77" s="28">
        <v>33.9</v>
      </c>
      <c r="F77" s="28">
        <v>33.9</v>
      </c>
      <c r="G77" s="28">
        <f t="shared" si="658"/>
        <v>33.9</v>
      </c>
      <c r="H77" s="28">
        <v>33.799999999999997</v>
      </c>
      <c r="I77" s="28">
        <v>33.5</v>
      </c>
      <c r="J77" s="28">
        <f t="shared" si="659"/>
        <v>33.65</v>
      </c>
      <c r="K77" s="28">
        <v>33.5</v>
      </c>
      <c r="L77" s="28">
        <v>33.5</v>
      </c>
      <c r="M77" s="28">
        <f t="shared" si="660"/>
        <v>33.5</v>
      </c>
      <c r="N77" s="28">
        <v>32.700000000000003</v>
      </c>
      <c r="O77" s="28">
        <v>32.9</v>
      </c>
      <c r="P77" s="28">
        <f t="shared" si="661"/>
        <v>32.799999999999997</v>
      </c>
      <c r="Q77" s="28">
        <v>33.299999999999997</v>
      </c>
      <c r="R77" s="28">
        <v>32.9</v>
      </c>
      <c r="S77" s="28">
        <f t="shared" si="662"/>
        <v>33.099999999999994</v>
      </c>
      <c r="T77" s="28">
        <v>33.200000000000003</v>
      </c>
      <c r="U77" s="28">
        <v>33.299999999999997</v>
      </c>
      <c r="V77" s="28">
        <f t="shared" si="663"/>
        <v>33.25</v>
      </c>
      <c r="W77" s="28">
        <v>33.299999999999997</v>
      </c>
      <c r="X77" s="28">
        <v>33.6</v>
      </c>
      <c r="Y77" s="28">
        <f t="shared" si="664"/>
        <v>33.450000000000003</v>
      </c>
      <c r="Z77" s="28">
        <v>33</v>
      </c>
      <c r="AA77" s="28">
        <v>32.6</v>
      </c>
      <c r="AB77" s="28">
        <f t="shared" si="665"/>
        <v>32.799999999999997</v>
      </c>
      <c r="AC77" s="28">
        <v>32.4</v>
      </c>
      <c r="AD77" s="28">
        <v>32</v>
      </c>
      <c r="AE77" s="28">
        <f t="shared" si="666"/>
        <v>32.200000000000003</v>
      </c>
      <c r="AF77" s="28">
        <v>32.299999999999997</v>
      </c>
      <c r="AG77" s="28">
        <v>32</v>
      </c>
      <c r="AH77" s="28">
        <f t="shared" si="667"/>
        <v>32.15</v>
      </c>
      <c r="AI77" s="28">
        <v>33.799999999999997</v>
      </c>
      <c r="AJ77" s="28">
        <v>34.1</v>
      </c>
      <c r="AK77" s="28">
        <f t="shared" si="668"/>
        <v>33.950000000000003</v>
      </c>
      <c r="AL77" s="28">
        <v>33.5</v>
      </c>
      <c r="AM77" s="28">
        <v>33.6</v>
      </c>
      <c r="AN77" s="28">
        <f t="shared" si="669"/>
        <v>33.549999999999997</v>
      </c>
      <c r="AO77" s="28">
        <v>33.799999999999997</v>
      </c>
      <c r="AP77" s="28">
        <v>33</v>
      </c>
      <c r="AQ77" s="28">
        <f t="shared" si="670"/>
        <v>33.4</v>
      </c>
      <c r="AR77" s="28">
        <v>32.6</v>
      </c>
      <c r="AS77" s="28">
        <v>32.299999999999997</v>
      </c>
      <c r="AT77" s="28">
        <f t="shared" si="671"/>
        <v>32.450000000000003</v>
      </c>
      <c r="AU77" s="28">
        <v>32.299999999999997</v>
      </c>
      <c r="AV77" s="28">
        <v>32</v>
      </c>
      <c r="AW77" s="28">
        <f t="shared" si="672"/>
        <v>32.15</v>
      </c>
      <c r="AX77" s="28">
        <v>32.6</v>
      </c>
      <c r="AY77" s="28">
        <v>33</v>
      </c>
      <c r="AZ77" s="28">
        <f t="shared" si="673"/>
        <v>32.799999999999997</v>
      </c>
      <c r="BA77" s="41"/>
      <c r="BB77" s="28">
        <v>31</v>
      </c>
      <c r="BC77" s="28">
        <v>30.8</v>
      </c>
      <c r="BD77" s="28">
        <f t="shared" si="674"/>
        <v>30.9</v>
      </c>
      <c r="BE77" s="28">
        <v>28.5</v>
      </c>
      <c r="BF77" s="28">
        <v>28.3</v>
      </c>
      <c r="BG77" s="28">
        <f t="shared" si="675"/>
        <v>28.4</v>
      </c>
      <c r="BH77" s="28">
        <v>31</v>
      </c>
      <c r="BI77" s="28">
        <v>30.2</v>
      </c>
      <c r="BJ77" s="28">
        <f t="shared" si="676"/>
        <v>30.6</v>
      </c>
      <c r="BK77" s="28">
        <v>28.8</v>
      </c>
      <c r="BL77" s="28">
        <v>29.1</v>
      </c>
      <c r="BM77" s="28">
        <f t="shared" si="677"/>
        <v>28.950000000000003</v>
      </c>
      <c r="BN77" s="28">
        <v>29.5</v>
      </c>
      <c r="BO77" s="28">
        <v>29.2</v>
      </c>
      <c r="BP77" s="28">
        <f t="shared" si="678"/>
        <v>29.35</v>
      </c>
      <c r="BQ77" s="28">
        <v>27.2</v>
      </c>
      <c r="BR77" s="28">
        <v>26.3</v>
      </c>
      <c r="BS77" s="28">
        <f t="shared" si="679"/>
        <v>26.75</v>
      </c>
      <c r="BT77" s="28">
        <v>26.7</v>
      </c>
      <c r="BU77" s="28">
        <v>26.1</v>
      </c>
      <c r="BV77" s="28">
        <f t="shared" si="680"/>
        <v>26.4</v>
      </c>
      <c r="BW77" s="28">
        <v>28.8</v>
      </c>
      <c r="BX77" s="28">
        <v>28.4</v>
      </c>
      <c r="BY77" s="28">
        <f t="shared" si="681"/>
        <v>28.6</v>
      </c>
      <c r="BZ77" s="28">
        <v>26.7</v>
      </c>
      <c r="CA77" s="28">
        <v>27.4</v>
      </c>
      <c r="CB77" s="28">
        <f t="shared" si="682"/>
        <v>27.049999999999997</v>
      </c>
      <c r="CC77" s="28">
        <v>25.1</v>
      </c>
      <c r="CD77" s="28">
        <v>24.9</v>
      </c>
      <c r="CE77" s="28">
        <f t="shared" si="683"/>
        <v>25</v>
      </c>
      <c r="CF77" s="28">
        <v>31.1</v>
      </c>
      <c r="CG77" s="28">
        <v>30.7</v>
      </c>
      <c r="CH77" s="28">
        <f t="shared" si="684"/>
        <v>30.9</v>
      </c>
      <c r="CI77" s="28">
        <v>31.1</v>
      </c>
      <c r="CJ77" s="28">
        <v>30.8</v>
      </c>
      <c r="CK77" s="28">
        <f t="shared" si="685"/>
        <v>30.950000000000003</v>
      </c>
      <c r="CL77" s="28">
        <v>30.6</v>
      </c>
      <c r="CM77" s="28">
        <v>30.2</v>
      </c>
      <c r="CN77" s="28">
        <f t="shared" si="686"/>
        <v>30.4</v>
      </c>
      <c r="CO77" s="28">
        <v>29.1</v>
      </c>
      <c r="CP77" s="28">
        <v>29</v>
      </c>
      <c r="CQ77" s="28">
        <f t="shared" si="687"/>
        <v>29.05</v>
      </c>
      <c r="CR77" s="28">
        <v>27.5</v>
      </c>
      <c r="CS77" s="28">
        <v>27.5</v>
      </c>
      <c r="CT77" s="28">
        <f t="shared" si="688"/>
        <v>27.5</v>
      </c>
      <c r="CU77" s="28">
        <v>27.9</v>
      </c>
      <c r="CV77" s="28">
        <v>27</v>
      </c>
      <c r="CW77" s="28">
        <f t="shared" si="689"/>
        <v>27.45</v>
      </c>
      <c r="CX77" s="41"/>
      <c r="CY77" s="28">
        <v>30.3</v>
      </c>
      <c r="CZ77" s="28">
        <v>29.9</v>
      </c>
      <c r="DA77" s="28">
        <f t="shared" si="690"/>
        <v>30.1</v>
      </c>
      <c r="DB77" s="28">
        <v>27.6</v>
      </c>
      <c r="DC77" s="28">
        <v>28</v>
      </c>
      <c r="DD77" s="28">
        <f t="shared" si="691"/>
        <v>27.8</v>
      </c>
      <c r="DE77" s="28">
        <v>28.7</v>
      </c>
      <c r="DF77" s="28">
        <v>29</v>
      </c>
      <c r="DG77" s="28">
        <f t="shared" si="692"/>
        <v>28.85</v>
      </c>
      <c r="DH77" s="28">
        <v>28.2</v>
      </c>
      <c r="DI77" s="28">
        <v>28.7</v>
      </c>
      <c r="DJ77" s="28">
        <f t="shared" si="693"/>
        <v>28.45</v>
      </c>
      <c r="DK77" s="28">
        <v>28.8</v>
      </c>
      <c r="DL77" s="28">
        <v>28.4</v>
      </c>
      <c r="DM77" s="28">
        <f t="shared" si="694"/>
        <v>28.6</v>
      </c>
      <c r="DN77" s="28">
        <v>27.5</v>
      </c>
      <c r="DO77" s="28">
        <v>27.2</v>
      </c>
      <c r="DP77" s="28">
        <f t="shared" si="695"/>
        <v>27.35</v>
      </c>
      <c r="DQ77" s="28">
        <v>23.8</v>
      </c>
      <c r="DR77" s="28">
        <v>24.3</v>
      </c>
      <c r="DS77" s="28">
        <f t="shared" si="696"/>
        <v>24.05</v>
      </c>
      <c r="DT77" s="28">
        <v>27.1</v>
      </c>
      <c r="DU77" s="28">
        <v>27.8</v>
      </c>
      <c r="DV77" s="28">
        <f t="shared" si="697"/>
        <v>27.450000000000003</v>
      </c>
      <c r="DW77" s="28">
        <v>26.7</v>
      </c>
      <c r="DX77" s="28">
        <v>26.5</v>
      </c>
      <c r="DY77" s="28">
        <f t="shared" si="698"/>
        <v>26.6</v>
      </c>
      <c r="DZ77" s="28">
        <v>24.3</v>
      </c>
      <c r="EA77" s="28">
        <v>23.9</v>
      </c>
      <c r="EB77" s="28">
        <f t="shared" si="699"/>
        <v>24.1</v>
      </c>
      <c r="EC77" s="28">
        <v>30.7</v>
      </c>
      <c r="ED77" s="28">
        <v>30.6</v>
      </c>
      <c r="EE77" s="28">
        <f t="shared" si="700"/>
        <v>30.65</v>
      </c>
      <c r="EF77" s="28">
        <v>30.8</v>
      </c>
      <c r="EG77" s="28">
        <v>30.7</v>
      </c>
      <c r="EH77" s="28">
        <f t="shared" si="701"/>
        <v>30.75</v>
      </c>
      <c r="EI77" s="28">
        <v>30.4</v>
      </c>
      <c r="EJ77" s="28">
        <v>30.2</v>
      </c>
      <c r="EK77" s="28">
        <f t="shared" si="702"/>
        <v>30.299999999999997</v>
      </c>
      <c r="EL77" s="28">
        <v>28.8</v>
      </c>
      <c r="EM77" s="28">
        <v>28.3</v>
      </c>
      <c r="EN77" s="28">
        <f t="shared" si="703"/>
        <v>28.55</v>
      </c>
      <c r="EO77" s="28">
        <v>27.1</v>
      </c>
      <c r="EP77" s="28">
        <v>27.4</v>
      </c>
      <c r="EQ77" s="28">
        <f t="shared" si="704"/>
        <v>27.25</v>
      </c>
      <c r="ER77" s="28">
        <v>27.5</v>
      </c>
      <c r="ES77" s="28">
        <v>27.5</v>
      </c>
      <c r="ET77" s="28">
        <f t="shared" si="705"/>
        <v>27.5</v>
      </c>
      <c r="EU77" s="41"/>
      <c r="EV77" s="28">
        <v>29.9</v>
      </c>
      <c r="EW77" s="28">
        <v>30.4</v>
      </c>
      <c r="EX77" s="28">
        <f t="shared" si="706"/>
        <v>30.15</v>
      </c>
      <c r="EY77" s="28">
        <v>28</v>
      </c>
      <c r="EZ77" s="28">
        <v>27.9</v>
      </c>
      <c r="FA77" s="28">
        <f t="shared" si="707"/>
        <v>27.95</v>
      </c>
      <c r="FB77" s="28">
        <v>28.8</v>
      </c>
      <c r="FC77" s="28">
        <v>28.8</v>
      </c>
      <c r="FD77" s="28">
        <f t="shared" si="708"/>
        <v>28.8</v>
      </c>
      <c r="FE77" s="28">
        <v>28</v>
      </c>
      <c r="FF77" s="28">
        <v>28.3</v>
      </c>
      <c r="FG77" s="28">
        <f t="shared" si="709"/>
        <v>28.15</v>
      </c>
      <c r="FH77" s="28">
        <v>29.8</v>
      </c>
      <c r="FI77" s="28">
        <v>29.4</v>
      </c>
      <c r="FJ77" s="28">
        <f t="shared" si="710"/>
        <v>29.6</v>
      </c>
      <c r="FK77" s="28">
        <v>26.6</v>
      </c>
      <c r="FL77" s="28">
        <v>26.7</v>
      </c>
      <c r="FM77" s="28">
        <f t="shared" si="711"/>
        <v>26.65</v>
      </c>
      <c r="FN77" s="28">
        <v>23.3</v>
      </c>
      <c r="FO77" s="28">
        <v>23.8</v>
      </c>
      <c r="FP77" s="28">
        <f t="shared" si="712"/>
        <v>23.55</v>
      </c>
      <c r="FQ77" s="28">
        <v>27.9</v>
      </c>
      <c r="FR77" s="28">
        <v>26.8</v>
      </c>
      <c r="FS77" s="28">
        <f t="shared" si="713"/>
        <v>27.35</v>
      </c>
      <c r="FT77" s="28">
        <v>25.8</v>
      </c>
      <c r="FU77" s="28">
        <v>26.5</v>
      </c>
      <c r="FV77" s="28">
        <f t="shared" si="714"/>
        <v>26.15</v>
      </c>
      <c r="FW77" s="28">
        <v>24.3</v>
      </c>
      <c r="FX77" s="28">
        <v>23.8</v>
      </c>
      <c r="FY77" s="28">
        <f t="shared" si="715"/>
        <v>24.05</v>
      </c>
      <c r="FZ77" s="28">
        <v>30.8</v>
      </c>
      <c r="GA77" s="28">
        <v>29.9</v>
      </c>
      <c r="GB77" s="28">
        <f t="shared" si="716"/>
        <v>30.35</v>
      </c>
      <c r="GC77" s="28">
        <v>30.7</v>
      </c>
      <c r="GD77" s="28">
        <v>30.3</v>
      </c>
      <c r="GE77" s="28">
        <f t="shared" si="717"/>
        <v>30.5</v>
      </c>
      <c r="GF77" s="28">
        <v>29.9</v>
      </c>
      <c r="GG77" s="28">
        <v>29.6</v>
      </c>
      <c r="GH77" s="28">
        <f t="shared" si="718"/>
        <v>29.75</v>
      </c>
      <c r="GI77" s="28">
        <v>28.3</v>
      </c>
      <c r="GJ77" s="28">
        <v>27.4</v>
      </c>
      <c r="GK77" s="28">
        <f t="shared" si="719"/>
        <v>27.85</v>
      </c>
      <c r="GL77" s="28">
        <v>28.2</v>
      </c>
      <c r="GM77" s="28">
        <v>27.2</v>
      </c>
      <c r="GN77" s="28">
        <f t="shared" si="720"/>
        <v>27.7</v>
      </c>
      <c r="GO77" s="28">
        <v>27.8</v>
      </c>
      <c r="GP77" s="28">
        <v>26.8</v>
      </c>
      <c r="GQ77" s="28">
        <f t="shared" si="721"/>
        <v>27.3</v>
      </c>
      <c r="GR77" s="41"/>
      <c r="GS77" s="41"/>
      <c r="GT77" s="45"/>
      <c r="GU77" s="28">
        <f t="shared" si="652"/>
        <v>33.018124999999998</v>
      </c>
      <c r="GV77" s="28">
        <f t="shared" si="653"/>
        <v>33.029999999999994</v>
      </c>
      <c r="GW77" s="41"/>
      <c r="GX77" s="45"/>
      <c r="GY77" s="28">
        <f t="shared" si="654"/>
        <v>28.599250000000001</v>
      </c>
      <c r="GZ77" s="28">
        <f t="shared" si="655"/>
        <v>28.656666666666663</v>
      </c>
      <c r="HA77" s="41"/>
      <c r="HB77" s="45"/>
      <c r="HC77" s="28">
        <f t="shared" si="650"/>
        <v>28.014500000000002</v>
      </c>
      <c r="HD77" s="28">
        <f t="shared" si="651"/>
        <v>28.036666666666669</v>
      </c>
      <c r="HE77" s="41"/>
      <c r="HF77" s="45"/>
      <c r="HG77" s="28">
        <f t="shared" si="656"/>
        <v>27.828625000000002</v>
      </c>
      <c r="HH77" s="28">
        <f t="shared" si="657"/>
        <v>27.860000000000003</v>
      </c>
      <c r="HI77" s="21"/>
    </row>
    <row r="78" spans="1:217" ht="15.5" x14ac:dyDescent="0.35">
      <c r="A78" s="17"/>
      <c r="B78" s="28">
        <v>11</v>
      </c>
      <c r="C78" s="17"/>
      <c r="D78" s="41"/>
      <c r="E78" s="28">
        <v>34.200000000000003</v>
      </c>
      <c r="F78" s="28">
        <v>34.200000000000003</v>
      </c>
      <c r="G78" s="28">
        <f t="shared" si="658"/>
        <v>34.200000000000003</v>
      </c>
      <c r="H78" s="28">
        <v>33.700000000000003</v>
      </c>
      <c r="I78" s="28">
        <v>33.6</v>
      </c>
      <c r="J78" s="28">
        <f t="shared" si="659"/>
        <v>33.650000000000006</v>
      </c>
      <c r="K78" s="28">
        <v>34.200000000000003</v>
      </c>
      <c r="L78" s="28">
        <v>34</v>
      </c>
      <c r="M78" s="28">
        <f t="shared" si="660"/>
        <v>34.1</v>
      </c>
      <c r="N78" s="28">
        <v>34</v>
      </c>
      <c r="O78" s="28">
        <v>33.9</v>
      </c>
      <c r="P78" s="28">
        <f t="shared" si="661"/>
        <v>33.950000000000003</v>
      </c>
      <c r="Q78" s="28">
        <v>33.299999999999997</v>
      </c>
      <c r="R78" s="28">
        <v>33.299999999999997</v>
      </c>
      <c r="S78" s="28">
        <f t="shared" si="662"/>
        <v>33.299999999999997</v>
      </c>
      <c r="T78" s="28">
        <v>32.6</v>
      </c>
      <c r="U78" s="28">
        <v>32.6</v>
      </c>
      <c r="V78" s="28">
        <f t="shared" si="663"/>
        <v>32.6</v>
      </c>
      <c r="W78" s="28">
        <v>32.4</v>
      </c>
      <c r="X78" s="28">
        <v>32.4</v>
      </c>
      <c r="Y78" s="28">
        <f t="shared" si="664"/>
        <v>32.4</v>
      </c>
      <c r="Z78" s="28">
        <v>32.1</v>
      </c>
      <c r="AA78" s="28">
        <v>32</v>
      </c>
      <c r="AB78" s="28">
        <f t="shared" si="665"/>
        <v>32.049999999999997</v>
      </c>
      <c r="AC78" s="28">
        <v>32.1</v>
      </c>
      <c r="AD78" s="28">
        <v>32</v>
      </c>
      <c r="AE78" s="28">
        <f t="shared" si="666"/>
        <v>32.049999999999997</v>
      </c>
      <c r="AF78" s="28">
        <v>31.2</v>
      </c>
      <c r="AG78" s="28">
        <v>31.1</v>
      </c>
      <c r="AH78" s="28">
        <f t="shared" si="667"/>
        <v>31.15</v>
      </c>
      <c r="AI78" s="28">
        <v>34.9</v>
      </c>
      <c r="AJ78" s="28">
        <v>34.5</v>
      </c>
      <c r="AK78" s="28">
        <f t="shared" si="668"/>
        <v>34.700000000000003</v>
      </c>
      <c r="AL78" s="28">
        <v>34.799999999999997</v>
      </c>
      <c r="AM78" s="28">
        <v>34.6</v>
      </c>
      <c r="AN78" s="28">
        <f t="shared" si="669"/>
        <v>34.700000000000003</v>
      </c>
      <c r="AO78" s="28">
        <v>34.299999999999997</v>
      </c>
      <c r="AP78" s="28">
        <v>34.299999999999997</v>
      </c>
      <c r="AQ78" s="28">
        <f t="shared" si="670"/>
        <v>34.299999999999997</v>
      </c>
      <c r="AR78" s="28">
        <v>32.4</v>
      </c>
      <c r="AS78" s="28">
        <v>32.299999999999997</v>
      </c>
      <c r="AT78" s="28">
        <f t="shared" si="671"/>
        <v>32.349999999999994</v>
      </c>
      <c r="AU78" s="28">
        <v>31.7</v>
      </c>
      <c r="AV78" s="28">
        <v>31.8</v>
      </c>
      <c r="AW78" s="28">
        <f t="shared" si="672"/>
        <v>31.75</v>
      </c>
      <c r="AX78" s="28">
        <v>32.6</v>
      </c>
      <c r="AY78" s="28">
        <v>32.6</v>
      </c>
      <c r="AZ78" s="28">
        <f t="shared" si="673"/>
        <v>32.6</v>
      </c>
      <c r="BA78" s="41"/>
      <c r="BB78" s="28">
        <v>31.1</v>
      </c>
      <c r="BC78" s="28">
        <v>31.2</v>
      </c>
      <c r="BD78" s="28">
        <f t="shared" si="674"/>
        <v>31.15</v>
      </c>
      <c r="BE78" s="28">
        <v>29.4</v>
      </c>
      <c r="BF78" s="28">
        <v>30</v>
      </c>
      <c r="BG78" s="28">
        <f t="shared" si="675"/>
        <v>29.7</v>
      </c>
      <c r="BH78" s="28">
        <v>31.2</v>
      </c>
      <c r="BI78" s="28">
        <v>30.7</v>
      </c>
      <c r="BJ78" s="28">
        <f t="shared" si="676"/>
        <v>30.95</v>
      </c>
      <c r="BK78" s="28">
        <v>30.3</v>
      </c>
      <c r="BL78" s="28">
        <v>30</v>
      </c>
      <c r="BM78" s="28">
        <f t="shared" si="677"/>
        <v>30.15</v>
      </c>
      <c r="BN78" s="28">
        <v>29.8</v>
      </c>
      <c r="BO78" s="28">
        <v>29.8</v>
      </c>
      <c r="BP78" s="28">
        <f t="shared" si="678"/>
        <v>29.8</v>
      </c>
      <c r="BQ78" s="28">
        <v>28.4</v>
      </c>
      <c r="BR78" s="28">
        <v>28</v>
      </c>
      <c r="BS78" s="28">
        <f t="shared" si="679"/>
        <v>28.2</v>
      </c>
      <c r="BT78" s="28">
        <v>26.2</v>
      </c>
      <c r="BU78" s="28">
        <v>26.3</v>
      </c>
      <c r="BV78" s="28">
        <f t="shared" si="680"/>
        <v>26.25</v>
      </c>
      <c r="BW78" s="28">
        <v>27.1</v>
      </c>
      <c r="BX78" s="28">
        <v>26.8</v>
      </c>
      <c r="BY78" s="28">
        <f t="shared" si="681"/>
        <v>26.950000000000003</v>
      </c>
      <c r="BZ78" s="28">
        <v>26.7</v>
      </c>
      <c r="CA78" s="28">
        <v>26.7</v>
      </c>
      <c r="CB78" s="28">
        <f t="shared" si="682"/>
        <v>26.7</v>
      </c>
      <c r="CC78" s="28">
        <v>22.9</v>
      </c>
      <c r="CD78" s="28">
        <v>23</v>
      </c>
      <c r="CE78" s="28">
        <f t="shared" si="683"/>
        <v>22.95</v>
      </c>
      <c r="CF78" s="28">
        <v>32.4</v>
      </c>
      <c r="CG78" s="28">
        <v>32.200000000000003</v>
      </c>
      <c r="CH78" s="28">
        <f t="shared" si="684"/>
        <v>32.299999999999997</v>
      </c>
      <c r="CI78" s="28">
        <v>32.1</v>
      </c>
      <c r="CJ78" s="28">
        <v>31.9</v>
      </c>
      <c r="CK78" s="28">
        <f t="shared" si="685"/>
        <v>32</v>
      </c>
      <c r="CL78" s="28">
        <v>31.5</v>
      </c>
      <c r="CM78" s="28">
        <v>31.5</v>
      </c>
      <c r="CN78" s="28">
        <f t="shared" si="686"/>
        <v>31.5</v>
      </c>
      <c r="CO78" s="28">
        <v>28.4</v>
      </c>
      <c r="CP78" s="28">
        <v>28.6</v>
      </c>
      <c r="CQ78" s="28">
        <f t="shared" si="687"/>
        <v>28.5</v>
      </c>
      <c r="CR78" s="28">
        <v>26.2</v>
      </c>
      <c r="CS78" s="28">
        <v>26.7</v>
      </c>
      <c r="CT78" s="28">
        <f t="shared" si="688"/>
        <v>26.45</v>
      </c>
      <c r="CU78" s="28">
        <v>27.6</v>
      </c>
      <c r="CV78" s="28">
        <v>27.4</v>
      </c>
      <c r="CW78" s="28">
        <f t="shared" si="689"/>
        <v>27.5</v>
      </c>
      <c r="CX78" s="41"/>
      <c r="CY78" s="28">
        <v>31.4</v>
      </c>
      <c r="CZ78" s="28">
        <v>31.4</v>
      </c>
      <c r="DA78" s="28">
        <f t="shared" si="690"/>
        <v>31.4</v>
      </c>
      <c r="DB78" s="28">
        <v>29.2</v>
      </c>
      <c r="DC78" s="28">
        <v>29.4</v>
      </c>
      <c r="DD78" s="28">
        <f t="shared" si="691"/>
        <v>29.299999999999997</v>
      </c>
      <c r="DE78" s="28">
        <v>31.1</v>
      </c>
      <c r="DF78" s="28">
        <v>31.1</v>
      </c>
      <c r="DG78" s="28">
        <f t="shared" si="692"/>
        <v>31.1</v>
      </c>
      <c r="DH78" s="28">
        <v>29.4</v>
      </c>
      <c r="DI78" s="28">
        <v>28</v>
      </c>
      <c r="DJ78" s="28">
        <f t="shared" si="693"/>
        <v>28.7</v>
      </c>
      <c r="DK78" s="28">
        <v>30.2</v>
      </c>
      <c r="DL78" s="28">
        <v>30.4</v>
      </c>
      <c r="DM78" s="28">
        <f t="shared" si="694"/>
        <v>30.299999999999997</v>
      </c>
      <c r="DN78" s="28">
        <v>27.1</v>
      </c>
      <c r="DO78" s="28">
        <v>27</v>
      </c>
      <c r="DP78" s="28">
        <f t="shared" si="695"/>
        <v>27.05</v>
      </c>
      <c r="DQ78" s="28">
        <v>24.9</v>
      </c>
      <c r="DR78" s="28">
        <v>24.6</v>
      </c>
      <c r="DS78" s="28">
        <f t="shared" si="696"/>
        <v>24.75</v>
      </c>
      <c r="DT78" s="28">
        <v>27.2</v>
      </c>
      <c r="DU78" s="28">
        <v>27.1</v>
      </c>
      <c r="DV78" s="28">
        <f t="shared" si="697"/>
        <v>27.15</v>
      </c>
      <c r="DW78" s="28">
        <v>26.3</v>
      </c>
      <c r="DX78" s="28">
        <v>26.2</v>
      </c>
      <c r="DY78" s="28">
        <f t="shared" si="698"/>
        <v>26.25</v>
      </c>
      <c r="DZ78" s="28">
        <v>22.2</v>
      </c>
      <c r="EA78" s="28">
        <v>22.2</v>
      </c>
      <c r="EB78" s="28">
        <f t="shared" si="699"/>
        <v>22.2</v>
      </c>
      <c r="EC78" s="28">
        <v>31.9</v>
      </c>
      <c r="ED78" s="28">
        <v>32.1</v>
      </c>
      <c r="EE78" s="28">
        <f t="shared" si="700"/>
        <v>32</v>
      </c>
      <c r="EF78" s="28">
        <v>32.5</v>
      </c>
      <c r="EG78" s="28">
        <v>32.5</v>
      </c>
      <c r="EH78" s="28">
        <f t="shared" si="701"/>
        <v>32.5</v>
      </c>
      <c r="EI78" s="28">
        <v>31.7</v>
      </c>
      <c r="EJ78" s="28">
        <v>31.4</v>
      </c>
      <c r="EK78" s="28">
        <f t="shared" si="702"/>
        <v>31.549999999999997</v>
      </c>
      <c r="EL78" s="28">
        <v>28.7</v>
      </c>
      <c r="EM78" s="28">
        <v>28.7</v>
      </c>
      <c r="EN78" s="28">
        <f t="shared" si="703"/>
        <v>28.7</v>
      </c>
      <c r="EO78" s="28">
        <v>26.8</v>
      </c>
      <c r="EP78" s="28">
        <v>27.4</v>
      </c>
      <c r="EQ78" s="28">
        <f t="shared" si="704"/>
        <v>27.1</v>
      </c>
      <c r="ER78" s="28">
        <v>27.8</v>
      </c>
      <c r="ES78" s="28">
        <v>27.6</v>
      </c>
      <c r="ET78" s="28">
        <f t="shared" si="705"/>
        <v>27.700000000000003</v>
      </c>
      <c r="EU78" s="41"/>
      <c r="EV78" s="28">
        <v>31</v>
      </c>
      <c r="EW78" s="28">
        <v>30.8</v>
      </c>
      <c r="EX78" s="28">
        <f t="shared" si="706"/>
        <v>30.9</v>
      </c>
      <c r="EY78" s="28">
        <v>28.8</v>
      </c>
      <c r="EZ78" s="28">
        <v>28.7</v>
      </c>
      <c r="FA78" s="28">
        <f t="shared" si="707"/>
        <v>28.75</v>
      </c>
      <c r="FB78" s="28">
        <v>30.8</v>
      </c>
      <c r="FC78" s="28">
        <v>31.1</v>
      </c>
      <c r="FD78" s="28">
        <f t="shared" si="708"/>
        <v>30.950000000000003</v>
      </c>
      <c r="FE78" s="28">
        <v>29.8</v>
      </c>
      <c r="FF78" s="28">
        <v>29.6</v>
      </c>
      <c r="FG78" s="28">
        <f t="shared" si="709"/>
        <v>29.700000000000003</v>
      </c>
      <c r="FH78" s="28">
        <v>29.8</v>
      </c>
      <c r="FI78" s="28">
        <v>29.8</v>
      </c>
      <c r="FJ78" s="28">
        <f t="shared" si="710"/>
        <v>29.8</v>
      </c>
      <c r="FK78" s="28">
        <v>26.5</v>
      </c>
      <c r="FL78" s="28">
        <v>26.3</v>
      </c>
      <c r="FM78" s="28">
        <f t="shared" si="711"/>
        <v>26.4</v>
      </c>
      <c r="FN78" s="28">
        <v>24.3</v>
      </c>
      <c r="FO78" s="28">
        <v>24.2</v>
      </c>
      <c r="FP78" s="28">
        <f t="shared" si="712"/>
        <v>24.25</v>
      </c>
      <c r="FQ78" s="28">
        <v>26.2</v>
      </c>
      <c r="FR78" s="28">
        <v>25.9</v>
      </c>
      <c r="FS78" s="28">
        <f t="shared" si="713"/>
        <v>26.049999999999997</v>
      </c>
      <c r="FT78" s="28">
        <v>25.4</v>
      </c>
      <c r="FU78" s="28">
        <v>25.5</v>
      </c>
      <c r="FV78" s="28">
        <f t="shared" si="714"/>
        <v>25.45</v>
      </c>
      <c r="FW78" s="28">
        <v>21</v>
      </c>
      <c r="FX78" s="28">
        <v>21.3</v>
      </c>
      <c r="FY78" s="28">
        <f t="shared" si="715"/>
        <v>21.15</v>
      </c>
      <c r="FZ78" s="28">
        <v>31.7</v>
      </c>
      <c r="GA78" s="28">
        <v>31.9</v>
      </c>
      <c r="GB78" s="28">
        <f t="shared" si="716"/>
        <v>31.799999999999997</v>
      </c>
      <c r="GC78" s="28">
        <v>32.4</v>
      </c>
      <c r="GD78" s="28">
        <v>32.1</v>
      </c>
      <c r="GE78" s="28">
        <f t="shared" si="717"/>
        <v>32.25</v>
      </c>
      <c r="GF78" s="28">
        <v>31</v>
      </c>
      <c r="GG78" s="28">
        <v>31</v>
      </c>
      <c r="GH78" s="28">
        <f t="shared" si="718"/>
        <v>31</v>
      </c>
      <c r="GI78" s="28">
        <v>27</v>
      </c>
      <c r="GJ78" s="28">
        <v>27.1</v>
      </c>
      <c r="GK78" s="28">
        <f t="shared" si="719"/>
        <v>27.05</v>
      </c>
      <c r="GL78" s="28">
        <v>25.4</v>
      </c>
      <c r="GM78" s="28">
        <v>25.3</v>
      </c>
      <c r="GN78" s="28">
        <f t="shared" si="720"/>
        <v>25.35</v>
      </c>
      <c r="GO78" s="28">
        <v>26.6</v>
      </c>
      <c r="GP78" s="28">
        <v>26.7</v>
      </c>
      <c r="GQ78" s="28">
        <f t="shared" si="721"/>
        <v>26.65</v>
      </c>
      <c r="GR78" s="41"/>
      <c r="GS78" s="41"/>
      <c r="GT78" s="45"/>
      <c r="GU78" s="28">
        <f t="shared" si="652"/>
        <v>32.958500000000001</v>
      </c>
      <c r="GV78" s="28">
        <f t="shared" si="653"/>
        <v>33.080000000000005</v>
      </c>
      <c r="GW78" s="41"/>
      <c r="GX78" s="45"/>
      <c r="GY78" s="28">
        <f t="shared" si="654"/>
        <v>28.644375</v>
      </c>
      <c r="GZ78" s="28">
        <f t="shared" si="655"/>
        <v>28.756666666666664</v>
      </c>
      <c r="HA78" s="41"/>
      <c r="HB78" s="45"/>
      <c r="HC78" s="28">
        <f t="shared" si="650"/>
        <v>28.526875</v>
      </c>
      <c r="HD78" s="28">
        <f t="shared" si="651"/>
        <v>28.563333333333333</v>
      </c>
      <c r="HE78" s="41"/>
      <c r="HF78" s="45"/>
      <c r="HG78" s="28">
        <f t="shared" si="656"/>
        <v>27.7485</v>
      </c>
      <c r="HH78" s="28">
        <f t="shared" si="657"/>
        <v>27.916666666666668</v>
      </c>
      <c r="HI78" s="21"/>
    </row>
    <row r="79" spans="1:217" ht="15.5" x14ac:dyDescent="0.35">
      <c r="A79" s="17"/>
      <c r="B79" s="28">
        <v>12</v>
      </c>
      <c r="C79" s="17"/>
      <c r="D79" s="41"/>
      <c r="E79" s="28">
        <v>33.6</v>
      </c>
      <c r="F79" s="28">
        <v>33.700000000000003</v>
      </c>
      <c r="G79" s="28">
        <f t="shared" si="658"/>
        <v>33.650000000000006</v>
      </c>
      <c r="H79" s="28">
        <v>32.6</v>
      </c>
      <c r="I79" s="28">
        <v>32.6</v>
      </c>
      <c r="J79" s="28">
        <f t="shared" si="659"/>
        <v>32.6</v>
      </c>
      <c r="K79" s="28">
        <v>33.700000000000003</v>
      </c>
      <c r="L79" s="28">
        <v>33.6</v>
      </c>
      <c r="M79" s="28">
        <f t="shared" si="660"/>
        <v>33.650000000000006</v>
      </c>
      <c r="N79" s="28">
        <v>33.299999999999997</v>
      </c>
      <c r="O79" s="28">
        <v>33.1</v>
      </c>
      <c r="P79" s="28">
        <f t="shared" si="661"/>
        <v>33.200000000000003</v>
      </c>
      <c r="Q79" s="28">
        <v>33</v>
      </c>
      <c r="R79" s="28">
        <v>33.1</v>
      </c>
      <c r="S79" s="28">
        <f t="shared" si="662"/>
        <v>33.049999999999997</v>
      </c>
      <c r="T79" s="28">
        <v>32.6</v>
      </c>
      <c r="U79" s="28">
        <v>32.700000000000003</v>
      </c>
      <c r="V79" s="28">
        <f t="shared" si="663"/>
        <v>32.650000000000006</v>
      </c>
      <c r="W79" s="28">
        <v>33</v>
      </c>
      <c r="X79" s="28">
        <v>33.299999999999997</v>
      </c>
      <c r="Y79" s="28">
        <f t="shared" si="664"/>
        <v>33.15</v>
      </c>
      <c r="Z79" s="28">
        <v>32.6</v>
      </c>
      <c r="AA79" s="28">
        <v>31.8</v>
      </c>
      <c r="AB79" s="28">
        <f t="shared" si="665"/>
        <v>32.200000000000003</v>
      </c>
      <c r="AC79" s="28">
        <v>32</v>
      </c>
      <c r="AD79" s="28">
        <v>31.7</v>
      </c>
      <c r="AE79" s="28">
        <f t="shared" si="666"/>
        <v>31.85</v>
      </c>
      <c r="AF79" s="28">
        <v>31.6</v>
      </c>
      <c r="AG79" s="28">
        <v>30.4</v>
      </c>
      <c r="AH79" s="28">
        <f t="shared" si="667"/>
        <v>31</v>
      </c>
      <c r="AI79" s="28">
        <v>33.9</v>
      </c>
      <c r="AJ79" s="28">
        <v>34.200000000000003</v>
      </c>
      <c r="AK79" s="28">
        <f t="shared" si="668"/>
        <v>34.049999999999997</v>
      </c>
      <c r="AL79" s="28">
        <v>34.299999999999997</v>
      </c>
      <c r="AM79" s="28">
        <v>34</v>
      </c>
      <c r="AN79" s="28">
        <f t="shared" si="669"/>
        <v>34.15</v>
      </c>
      <c r="AO79" s="28">
        <v>33.200000000000003</v>
      </c>
      <c r="AP79" s="28">
        <v>33</v>
      </c>
      <c r="AQ79" s="28">
        <f t="shared" si="670"/>
        <v>33.1</v>
      </c>
      <c r="AR79" s="28">
        <v>32.299999999999997</v>
      </c>
      <c r="AS79" s="28">
        <v>31.8</v>
      </c>
      <c r="AT79" s="28">
        <f t="shared" si="671"/>
        <v>32.049999999999997</v>
      </c>
      <c r="AU79" s="28">
        <v>31.8</v>
      </c>
      <c r="AV79" s="28">
        <v>31.7</v>
      </c>
      <c r="AW79" s="28">
        <f t="shared" si="672"/>
        <v>31.75</v>
      </c>
      <c r="AX79" s="28">
        <v>31.9</v>
      </c>
      <c r="AY79" s="28">
        <v>32.299999999999997</v>
      </c>
      <c r="AZ79" s="28">
        <f t="shared" si="673"/>
        <v>32.099999999999994</v>
      </c>
      <c r="BA79" s="41"/>
      <c r="BB79" s="28">
        <v>30.2</v>
      </c>
      <c r="BC79" s="28">
        <v>29.5</v>
      </c>
      <c r="BD79" s="28">
        <f t="shared" si="674"/>
        <v>29.85</v>
      </c>
      <c r="BE79" s="28">
        <v>26.6</v>
      </c>
      <c r="BF79" s="28">
        <v>26.8</v>
      </c>
      <c r="BG79" s="28">
        <f t="shared" si="675"/>
        <v>26.700000000000003</v>
      </c>
      <c r="BH79" s="28">
        <v>30.8</v>
      </c>
      <c r="BI79" s="28">
        <v>30.4</v>
      </c>
      <c r="BJ79" s="28">
        <f t="shared" si="676"/>
        <v>30.6</v>
      </c>
      <c r="BK79" s="28">
        <v>28.4</v>
      </c>
      <c r="BL79" s="28">
        <v>28.6</v>
      </c>
      <c r="BM79" s="28">
        <f t="shared" si="677"/>
        <v>28.5</v>
      </c>
      <c r="BN79" s="28">
        <v>31.1</v>
      </c>
      <c r="BO79" s="28">
        <v>30.8</v>
      </c>
      <c r="BP79" s="28">
        <f t="shared" si="678"/>
        <v>30.950000000000003</v>
      </c>
      <c r="BQ79" s="28">
        <v>26.6</v>
      </c>
      <c r="BR79" s="28">
        <v>26.1</v>
      </c>
      <c r="BS79" s="28">
        <f t="shared" si="679"/>
        <v>26.35</v>
      </c>
      <c r="BT79" s="28">
        <v>23.8</v>
      </c>
      <c r="BU79" s="28">
        <v>23.4</v>
      </c>
      <c r="BV79" s="28">
        <f t="shared" si="680"/>
        <v>23.6</v>
      </c>
      <c r="BW79" s="28">
        <v>26.6</v>
      </c>
      <c r="BX79" s="28">
        <v>26.6</v>
      </c>
      <c r="BY79" s="28">
        <f t="shared" si="681"/>
        <v>26.6</v>
      </c>
      <c r="BZ79" s="28">
        <v>27</v>
      </c>
      <c r="CA79" s="28">
        <v>26.5</v>
      </c>
      <c r="CB79" s="28">
        <f t="shared" si="682"/>
        <v>26.75</v>
      </c>
      <c r="CC79" s="28">
        <v>22.6</v>
      </c>
      <c r="CD79" s="28">
        <v>22.5</v>
      </c>
      <c r="CE79" s="28">
        <f t="shared" si="683"/>
        <v>22.55</v>
      </c>
      <c r="CF79" s="28">
        <v>29.7</v>
      </c>
      <c r="CG79" s="28">
        <v>29.9</v>
      </c>
      <c r="CH79" s="28">
        <f t="shared" si="684"/>
        <v>29.799999999999997</v>
      </c>
      <c r="CI79" s="28">
        <v>31</v>
      </c>
      <c r="CJ79" s="28">
        <v>30.9</v>
      </c>
      <c r="CK79" s="28">
        <f t="shared" si="685"/>
        <v>30.95</v>
      </c>
      <c r="CL79" s="28">
        <v>30.9</v>
      </c>
      <c r="CM79" s="28">
        <v>30.8</v>
      </c>
      <c r="CN79" s="28">
        <f t="shared" si="686"/>
        <v>30.85</v>
      </c>
      <c r="CO79" s="28">
        <v>29.5</v>
      </c>
      <c r="CP79" s="28">
        <v>29.6</v>
      </c>
      <c r="CQ79" s="28">
        <f t="shared" si="687"/>
        <v>29.55</v>
      </c>
      <c r="CR79" s="28">
        <v>27.7</v>
      </c>
      <c r="CS79" s="28">
        <v>26.8</v>
      </c>
      <c r="CT79" s="28">
        <f t="shared" si="688"/>
        <v>27.25</v>
      </c>
      <c r="CU79" s="28">
        <v>26.9</v>
      </c>
      <c r="CV79" s="28">
        <v>27.1</v>
      </c>
      <c r="CW79" s="28">
        <f t="shared" si="689"/>
        <v>27</v>
      </c>
      <c r="CX79" s="41"/>
      <c r="CY79" s="28">
        <v>30</v>
      </c>
      <c r="CZ79" s="28">
        <v>29.7</v>
      </c>
      <c r="DA79" s="28">
        <f t="shared" si="690"/>
        <v>29.85</v>
      </c>
      <c r="DB79" s="28">
        <v>27.1</v>
      </c>
      <c r="DC79" s="28">
        <v>26.8</v>
      </c>
      <c r="DD79" s="28">
        <f t="shared" si="691"/>
        <v>26.950000000000003</v>
      </c>
      <c r="DE79" s="28">
        <v>30.6</v>
      </c>
      <c r="DF79" s="28">
        <v>30.4</v>
      </c>
      <c r="DG79" s="28">
        <f t="shared" si="692"/>
        <v>30.5</v>
      </c>
      <c r="DH79" s="28">
        <v>29</v>
      </c>
      <c r="DI79" s="28">
        <v>28.5</v>
      </c>
      <c r="DJ79" s="28">
        <f t="shared" si="693"/>
        <v>28.75</v>
      </c>
      <c r="DK79" s="28">
        <v>30.8</v>
      </c>
      <c r="DL79" s="28">
        <v>31</v>
      </c>
      <c r="DM79" s="28">
        <f t="shared" si="694"/>
        <v>30.9</v>
      </c>
      <c r="DN79" s="28">
        <v>25.7</v>
      </c>
      <c r="DO79" s="28">
        <v>25.6</v>
      </c>
      <c r="DP79" s="28">
        <f t="shared" si="695"/>
        <v>25.65</v>
      </c>
      <c r="DQ79" s="28">
        <v>24.1</v>
      </c>
      <c r="DR79" s="28">
        <v>24</v>
      </c>
      <c r="DS79" s="28">
        <f t="shared" si="696"/>
        <v>24.05</v>
      </c>
      <c r="DT79" s="28">
        <v>26</v>
      </c>
      <c r="DU79" s="28">
        <v>25.9</v>
      </c>
      <c r="DV79" s="28">
        <f t="shared" si="697"/>
        <v>25.95</v>
      </c>
      <c r="DW79" s="28">
        <v>25.5</v>
      </c>
      <c r="DX79" s="28">
        <v>25.4</v>
      </c>
      <c r="DY79" s="28">
        <f t="shared" si="698"/>
        <v>25.45</v>
      </c>
      <c r="DZ79" s="28">
        <v>21.8</v>
      </c>
      <c r="EA79" s="28">
        <v>22</v>
      </c>
      <c r="EB79" s="28">
        <f t="shared" si="699"/>
        <v>21.9</v>
      </c>
      <c r="EC79" s="28">
        <v>30.3</v>
      </c>
      <c r="ED79" s="28">
        <v>30.2</v>
      </c>
      <c r="EE79" s="28">
        <f t="shared" si="700"/>
        <v>30.25</v>
      </c>
      <c r="EF79" s="28">
        <v>31.6</v>
      </c>
      <c r="EG79" s="28">
        <v>31.4</v>
      </c>
      <c r="EH79" s="28">
        <f t="shared" si="701"/>
        <v>31.5</v>
      </c>
      <c r="EI79" s="28">
        <v>30.7</v>
      </c>
      <c r="EJ79" s="28">
        <v>30.6</v>
      </c>
      <c r="EK79" s="28">
        <f t="shared" si="702"/>
        <v>30.65</v>
      </c>
      <c r="EL79" s="28">
        <v>29</v>
      </c>
      <c r="EM79" s="28">
        <v>29</v>
      </c>
      <c r="EN79" s="28">
        <f t="shared" si="703"/>
        <v>29</v>
      </c>
      <c r="EO79" s="28">
        <v>27.4</v>
      </c>
      <c r="EP79" s="28">
        <v>26.8</v>
      </c>
      <c r="EQ79" s="28">
        <f t="shared" si="704"/>
        <v>27.1</v>
      </c>
      <c r="ER79" s="28">
        <v>26.1</v>
      </c>
      <c r="ES79" s="28">
        <v>26</v>
      </c>
      <c r="ET79" s="28">
        <f t="shared" si="705"/>
        <v>26.05</v>
      </c>
      <c r="EU79" s="41"/>
      <c r="EV79" s="28">
        <v>29.6</v>
      </c>
      <c r="EW79" s="28">
        <v>29.1</v>
      </c>
      <c r="EX79" s="28">
        <f t="shared" si="706"/>
        <v>29.35</v>
      </c>
      <c r="EY79" s="28">
        <v>26.5</v>
      </c>
      <c r="EZ79" s="28">
        <v>26.5</v>
      </c>
      <c r="FA79" s="28">
        <f t="shared" si="707"/>
        <v>26.5</v>
      </c>
      <c r="FB79" s="28">
        <v>29.6</v>
      </c>
      <c r="FC79" s="28">
        <v>29.5</v>
      </c>
      <c r="FD79" s="28">
        <f t="shared" si="708"/>
        <v>29.55</v>
      </c>
      <c r="FE79" s="28">
        <v>28.3</v>
      </c>
      <c r="FF79" s="28">
        <v>28.8</v>
      </c>
      <c r="FG79" s="28">
        <f t="shared" si="709"/>
        <v>28.55</v>
      </c>
      <c r="FH79" s="28">
        <v>30.2</v>
      </c>
      <c r="FI79" s="28">
        <v>29.5</v>
      </c>
      <c r="FJ79" s="28">
        <f t="shared" si="710"/>
        <v>29.85</v>
      </c>
      <c r="FK79" s="28">
        <v>26.3</v>
      </c>
      <c r="FL79" s="28">
        <v>26.3</v>
      </c>
      <c r="FM79" s="28">
        <f t="shared" si="711"/>
        <v>26.3</v>
      </c>
      <c r="FN79" s="28">
        <v>23.8</v>
      </c>
      <c r="FO79" s="28">
        <v>23.8</v>
      </c>
      <c r="FP79" s="28">
        <f t="shared" si="712"/>
        <v>23.8</v>
      </c>
      <c r="FQ79" s="28">
        <v>26.5</v>
      </c>
      <c r="FR79" s="28">
        <v>26.6</v>
      </c>
      <c r="FS79" s="28">
        <f t="shared" si="713"/>
        <v>26.55</v>
      </c>
      <c r="FT79" s="28">
        <v>25.4</v>
      </c>
      <c r="FU79" s="28">
        <v>25.7</v>
      </c>
      <c r="FV79" s="28">
        <f t="shared" si="714"/>
        <v>25.549999999999997</v>
      </c>
      <c r="FW79" s="28">
        <v>21</v>
      </c>
      <c r="FX79" s="28">
        <v>21</v>
      </c>
      <c r="FY79" s="28">
        <f t="shared" si="715"/>
        <v>21</v>
      </c>
      <c r="FZ79" s="28">
        <v>30.3</v>
      </c>
      <c r="GA79" s="28">
        <v>30.2</v>
      </c>
      <c r="GB79" s="28">
        <f t="shared" si="716"/>
        <v>30.25</v>
      </c>
      <c r="GC79" s="28">
        <v>31.1</v>
      </c>
      <c r="GD79" s="28">
        <v>30.7</v>
      </c>
      <c r="GE79" s="28">
        <f t="shared" si="717"/>
        <v>30.9</v>
      </c>
      <c r="GF79" s="28">
        <v>30.2</v>
      </c>
      <c r="GG79" s="28">
        <v>30</v>
      </c>
      <c r="GH79" s="28">
        <f t="shared" si="718"/>
        <v>30.1</v>
      </c>
      <c r="GI79" s="28">
        <v>28.8</v>
      </c>
      <c r="GJ79" s="28">
        <v>28.8</v>
      </c>
      <c r="GK79" s="28">
        <f t="shared" si="719"/>
        <v>28.8</v>
      </c>
      <c r="GL79" s="28">
        <v>26.5</v>
      </c>
      <c r="GM79" s="28">
        <v>26.3</v>
      </c>
      <c r="GN79" s="28">
        <f t="shared" si="720"/>
        <v>26.4</v>
      </c>
      <c r="GO79" s="28">
        <v>27.9</v>
      </c>
      <c r="GP79" s="28">
        <v>26.8</v>
      </c>
      <c r="GQ79" s="28">
        <f t="shared" si="721"/>
        <v>27.35</v>
      </c>
      <c r="GR79" s="41"/>
      <c r="GS79" s="41"/>
      <c r="GT79" s="45"/>
      <c r="GU79" s="28">
        <f t="shared" si="652"/>
        <v>32.712375000000002</v>
      </c>
      <c r="GV79" s="28">
        <f t="shared" si="653"/>
        <v>32.773333333333333</v>
      </c>
      <c r="GW79" s="41"/>
      <c r="GX79" s="45"/>
      <c r="GY79" s="28">
        <f t="shared" si="654"/>
        <v>28.164375</v>
      </c>
      <c r="GZ79" s="28">
        <f t="shared" si="655"/>
        <v>28.076666666666668</v>
      </c>
      <c r="HA79" s="41"/>
      <c r="HB79" s="45"/>
      <c r="HC79" s="28">
        <f t="shared" si="650"/>
        <v>27.862625000000001</v>
      </c>
      <c r="HD79" s="28">
        <f t="shared" si="651"/>
        <v>27.836666666666666</v>
      </c>
      <c r="HE79" s="41"/>
      <c r="HF79" s="45"/>
      <c r="HG79" s="28">
        <f t="shared" si="656"/>
        <v>27.566500000000001</v>
      </c>
      <c r="HH79" s="28">
        <f t="shared" si="657"/>
        <v>27.620000000000005</v>
      </c>
      <c r="HI79" s="21"/>
    </row>
    <row r="80" spans="1:217" ht="15.5" x14ac:dyDescent="0.35">
      <c r="A80" s="17"/>
      <c r="B80" s="28">
        <v>13</v>
      </c>
      <c r="C80" s="17"/>
      <c r="D80" s="41"/>
      <c r="E80" s="28">
        <v>34.200000000000003</v>
      </c>
      <c r="F80" s="28">
        <v>34</v>
      </c>
      <c r="G80" s="28">
        <f t="shared" ref="G80" si="722">AVERAGE(E80:F80)</f>
        <v>34.1</v>
      </c>
      <c r="H80" s="28">
        <v>34.5</v>
      </c>
      <c r="I80" s="28">
        <v>34.299999999999997</v>
      </c>
      <c r="J80" s="28">
        <f t="shared" ref="J80" si="723">AVERAGE(H80:I80)</f>
        <v>34.4</v>
      </c>
      <c r="K80" s="28">
        <v>33.299999999999997</v>
      </c>
      <c r="L80" s="28">
        <v>33.1</v>
      </c>
      <c r="M80" s="28">
        <f t="shared" ref="M80" si="724">AVERAGE(K80:L80)</f>
        <v>33.200000000000003</v>
      </c>
      <c r="N80" s="28">
        <v>33.5</v>
      </c>
      <c r="O80" s="28">
        <v>33.6</v>
      </c>
      <c r="P80" s="28">
        <f t="shared" ref="P80" si="725">AVERAGE(N80:O80)</f>
        <v>33.549999999999997</v>
      </c>
      <c r="Q80" s="28">
        <v>33.299999999999997</v>
      </c>
      <c r="R80" s="28">
        <v>33.5</v>
      </c>
      <c r="S80" s="28">
        <f t="shared" ref="S80" si="726">AVERAGE(Q80:R80)</f>
        <v>33.4</v>
      </c>
      <c r="T80" s="28">
        <v>33.200000000000003</v>
      </c>
      <c r="U80" s="28">
        <v>32.9</v>
      </c>
      <c r="V80" s="28">
        <f t="shared" ref="V80" si="727">AVERAGE(T80:U80)</f>
        <v>33.049999999999997</v>
      </c>
      <c r="W80" s="28">
        <v>33.200000000000003</v>
      </c>
      <c r="X80" s="28">
        <v>33.5</v>
      </c>
      <c r="Y80" s="28">
        <f t="shared" ref="Y80" si="728">AVERAGE(W80:X80)</f>
        <v>33.35</v>
      </c>
      <c r="Z80" s="28">
        <v>32.4</v>
      </c>
      <c r="AA80" s="28">
        <v>32.6</v>
      </c>
      <c r="AB80" s="28">
        <f t="shared" ref="AB80" si="729">AVERAGE(Z80:AA80)</f>
        <v>32.5</v>
      </c>
      <c r="AC80" s="28">
        <v>32.299999999999997</v>
      </c>
      <c r="AD80" s="28">
        <v>32.1</v>
      </c>
      <c r="AE80" s="28">
        <f t="shared" ref="AE80" si="730">AVERAGE(AC80:AD80)</f>
        <v>32.200000000000003</v>
      </c>
      <c r="AF80" s="28">
        <v>32.1</v>
      </c>
      <c r="AG80" s="28">
        <v>32.299999999999997</v>
      </c>
      <c r="AH80" s="28">
        <f t="shared" ref="AH80" si="731">AVERAGE(AF80:AG80)</f>
        <v>32.200000000000003</v>
      </c>
      <c r="AI80" s="28">
        <v>34.299999999999997</v>
      </c>
      <c r="AJ80" s="28">
        <v>34.5</v>
      </c>
      <c r="AK80" s="28">
        <f t="shared" ref="AK80" si="732">AVERAGE(AI80:AJ80)</f>
        <v>34.4</v>
      </c>
      <c r="AL80" s="28">
        <v>34.5</v>
      </c>
      <c r="AM80" s="28">
        <v>34.5</v>
      </c>
      <c r="AN80" s="28">
        <f t="shared" ref="AN80" si="733">AVERAGE(AL80:AM80)</f>
        <v>34.5</v>
      </c>
      <c r="AO80" s="28">
        <v>33.9</v>
      </c>
      <c r="AP80" s="28">
        <v>33.9</v>
      </c>
      <c r="AQ80" s="28">
        <f t="shared" ref="AQ80" si="734">AVERAGE(AO80:AP80)</f>
        <v>33.9</v>
      </c>
      <c r="AR80" s="28">
        <v>33.5</v>
      </c>
      <c r="AS80" s="28">
        <v>33.5</v>
      </c>
      <c r="AT80" s="28">
        <f t="shared" ref="AT80" si="735">AVERAGE(AR80:AS80)</f>
        <v>33.5</v>
      </c>
      <c r="AU80" s="28">
        <v>32.700000000000003</v>
      </c>
      <c r="AV80" s="28">
        <v>32.4</v>
      </c>
      <c r="AW80" s="28">
        <f t="shared" ref="AW80" si="736">AVERAGE(AU80:AV80)</f>
        <v>32.549999999999997</v>
      </c>
      <c r="AX80" s="28">
        <v>33</v>
      </c>
      <c r="AY80" s="28">
        <v>33.299999999999997</v>
      </c>
      <c r="AZ80" s="28">
        <f t="shared" ref="AZ80" si="737">AVERAGE(AX80:AY80)</f>
        <v>33.15</v>
      </c>
      <c r="BA80" s="41"/>
      <c r="BB80" s="28">
        <v>31.1</v>
      </c>
      <c r="BC80" s="28">
        <v>31.2</v>
      </c>
      <c r="BD80" s="28">
        <f t="shared" ref="BD80" si="738">AVERAGE(BB80:BC80)</f>
        <v>31.15</v>
      </c>
      <c r="BE80" s="28">
        <v>30.4</v>
      </c>
      <c r="BF80" s="28">
        <v>30.6</v>
      </c>
      <c r="BG80" s="28">
        <f t="shared" ref="BG80" si="739">AVERAGE(BE80:BF80)</f>
        <v>30.5</v>
      </c>
      <c r="BH80" s="28">
        <v>30.2</v>
      </c>
      <c r="BI80" s="28">
        <v>29.4</v>
      </c>
      <c r="BJ80" s="28">
        <f t="shared" ref="BJ80" si="740">AVERAGE(BH80:BI80)</f>
        <v>29.799999999999997</v>
      </c>
      <c r="BK80" s="28">
        <v>29.2</v>
      </c>
      <c r="BL80" s="28">
        <v>29</v>
      </c>
      <c r="BM80" s="28">
        <f t="shared" ref="BM80" si="741">AVERAGE(BK80:BL80)</f>
        <v>29.1</v>
      </c>
      <c r="BN80" s="28">
        <v>29.4</v>
      </c>
      <c r="BO80" s="28">
        <v>29.1</v>
      </c>
      <c r="BP80" s="28">
        <f t="shared" ref="BP80" si="742">AVERAGE(BN80:BO80)</f>
        <v>29.25</v>
      </c>
      <c r="BQ80" s="28">
        <v>26.5</v>
      </c>
      <c r="BR80" s="28">
        <v>27.2</v>
      </c>
      <c r="BS80" s="28">
        <f t="shared" ref="BS80" si="743">AVERAGE(BQ80:BR80)</f>
        <v>26.85</v>
      </c>
      <c r="BT80" s="28">
        <v>23.8</v>
      </c>
      <c r="BU80" s="28">
        <v>24.1</v>
      </c>
      <c r="BV80" s="28">
        <f t="shared" ref="BV80" si="744">AVERAGE(BT80:BU80)</f>
        <v>23.950000000000003</v>
      </c>
      <c r="BW80" s="28">
        <v>27.5</v>
      </c>
      <c r="BX80" s="28">
        <v>27.2</v>
      </c>
      <c r="BY80" s="28">
        <f t="shared" ref="BY80" si="745">AVERAGE(BW80:BX80)</f>
        <v>27.35</v>
      </c>
      <c r="BZ80" s="28">
        <v>27.1</v>
      </c>
      <c r="CA80" s="28">
        <v>26.9</v>
      </c>
      <c r="CB80" s="28">
        <f t="shared" ref="CB80" si="746">AVERAGE(BZ80:CA80)</f>
        <v>27</v>
      </c>
      <c r="CC80" s="28">
        <v>23.7</v>
      </c>
      <c r="CD80" s="28">
        <v>23.5</v>
      </c>
      <c r="CE80" s="28">
        <f t="shared" ref="CE80" si="747">AVERAGE(CC80:CD80)</f>
        <v>23.6</v>
      </c>
      <c r="CF80" s="28">
        <v>31.1</v>
      </c>
      <c r="CG80" s="28">
        <v>31.5</v>
      </c>
      <c r="CH80" s="28">
        <f t="shared" ref="CH80" si="748">AVERAGE(CF80:CG80)</f>
        <v>31.3</v>
      </c>
      <c r="CI80" s="28">
        <v>31.7</v>
      </c>
      <c r="CJ80" s="28">
        <v>31.2</v>
      </c>
      <c r="CK80" s="28">
        <f t="shared" ref="CK80" si="749">AVERAGE(CI80:CJ80)</f>
        <v>31.45</v>
      </c>
      <c r="CL80" s="28">
        <v>31.1</v>
      </c>
      <c r="CM80" s="28">
        <v>30.3</v>
      </c>
      <c r="CN80" s="28">
        <f t="shared" ref="CN80" si="750">AVERAGE(CL80:CM80)</f>
        <v>30.700000000000003</v>
      </c>
      <c r="CO80" s="28">
        <v>27.9</v>
      </c>
      <c r="CP80" s="28">
        <v>27.6</v>
      </c>
      <c r="CQ80" s="28">
        <f t="shared" ref="CQ80" si="751">AVERAGE(CO80:CP80)</f>
        <v>27.75</v>
      </c>
      <c r="CR80" s="28">
        <v>27.5</v>
      </c>
      <c r="CS80" s="28">
        <v>27.5</v>
      </c>
      <c r="CT80" s="28">
        <f t="shared" ref="CT80" si="752">AVERAGE(CR80:CS80)</f>
        <v>27.5</v>
      </c>
      <c r="CU80" s="28">
        <v>27.8</v>
      </c>
      <c r="CV80" s="28">
        <v>27.5</v>
      </c>
      <c r="CW80" s="28">
        <f t="shared" ref="CW80" si="753">AVERAGE(CU80:CV80)</f>
        <v>27.65</v>
      </c>
      <c r="CX80" s="41"/>
      <c r="CY80" s="28">
        <v>29.9</v>
      </c>
      <c r="CZ80" s="28">
        <v>30.2</v>
      </c>
      <c r="DA80" s="28">
        <f t="shared" ref="DA80" si="754">AVERAGE(CY80:CZ80)</f>
        <v>30.049999999999997</v>
      </c>
      <c r="DB80" s="28">
        <v>29.6</v>
      </c>
      <c r="DC80" s="28">
        <v>29.2</v>
      </c>
      <c r="DD80" s="28">
        <f t="shared" ref="DD80" si="755">AVERAGE(DB80:DC80)</f>
        <v>29.4</v>
      </c>
      <c r="DE80" s="28">
        <v>30.3</v>
      </c>
      <c r="DF80" s="28">
        <v>29.1</v>
      </c>
      <c r="DG80" s="28">
        <f t="shared" ref="DG80" si="756">AVERAGE(DE80:DF80)</f>
        <v>29.700000000000003</v>
      </c>
      <c r="DH80" s="28">
        <v>28.7</v>
      </c>
      <c r="DI80" s="28">
        <v>28.7</v>
      </c>
      <c r="DJ80" s="28">
        <f t="shared" ref="DJ80" si="757">AVERAGE(DH80:DI80)</f>
        <v>28.7</v>
      </c>
      <c r="DK80" s="28">
        <v>28.8</v>
      </c>
      <c r="DL80" s="28">
        <v>28.4</v>
      </c>
      <c r="DM80" s="28">
        <f t="shared" ref="DM80" si="758">AVERAGE(DK80:DL80)</f>
        <v>28.6</v>
      </c>
      <c r="DN80" s="28">
        <v>26.6</v>
      </c>
      <c r="DO80" s="28">
        <v>26.2</v>
      </c>
      <c r="DP80" s="28">
        <f t="shared" ref="DP80" si="759">AVERAGE(DN80:DO80)</f>
        <v>26.4</v>
      </c>
      <c r="DQ80" s="28">
        <v>23.1</v>
      </c>
      <c r="DR80" s="28">
        <v>23.1</v>
      </c>
      <c r="DS80" s="28">
        <f t="shared" ref="DS80" si="760">AVERAGE(DQ80:DR80)</f>
        <v>23.1</v>
      </c>
      <c r="DT80" s="28">
        <v>26.5</v>
      </c>
      <c r="DU80" s="28">
        <v>26.8</v>
      </c>
      <c r="DV80" s="28">
        <f t="shared" ref="DV80" si="761">AVERAGE(DT80:DU80)</f>
        <v>26.65</v>
      </c>
      <c r="DW80" s="28">
        <v>27.2</v>
      </c>
      <c r="DX80" s="28">
        <v>27.1</v>
      </c>
      <c r="DY80" s="28">
        <f t="shared" ref="DY80" si="762">AVERAGE(DW80:DX80)</f>
        <v>27.15</v>
      </c>
      <c r="DZ80" s="28">
        <v>22.7</v>
      </c>
      <c r="EA80" s="28">
        <v>22.5</v>
      </c>
      <c r="EB80" s="28">
        <f t="shared" ref="EB80" si="763">AVERAGE(DZ80:EA80)</f>
        <v>22.6</v>
      </c>
      <c r="EC80" s="28">
        <v>31.2</v>
      </c>
      <c r="ED80" s="28">
        <v>31.7</v>
      </c>
      <c r="EE80" s="28">
        <f t="shared" ref="EE80" si="764">AVERAGE(EC80:ED80)</f>
        <v>31.45</v>
      </c>
      <c r="EF80" s="28">
        <v>31.4</v>
      </c>
      <c r="EG80" s="28">
        <v>31.2</v>
      </c>
      <c r="EH80" s="28">
        <f t="shared" ref="EH80" si="765">AVERAGE(EF80:EG80)</f>
        <v>31.299999999999997</v>
      </c>
      <c r="EI80" s="28">
        <v>30.7</v>
      </c>
      <c r="EJ80" s="28">
        <v>31.1</v>
      </c>
      <c r="EK80" s="28">
        <f t="shared" ref="EK80" si="766">AVERAGE(EI80:EJ80)</f>
        <v>30.9</v>
      </c>
      <c r="EL80" s="28">
        <v>28.8</v>
      </c>
      <c r="EM80" s="28">
        <v>28.3</v>
      </c>
      <c r="EN80" s="28">
        <f t="shared" ref="EN80" si="767">AVERAGE(EL80:EM80)</f>
        <v>28.55</v>
      </c>
      <c r="EO80" s="28">
        <v>26.8</v>
      </c>
      <c r="EP80" s="28">
        <v>26.6</v>
      </c>
      <c r="EQ80" s="28">
        <f t="shared" ref="EQ80" si="768">AVERAGE(EO80:EP80)</f>
        <v>26.700000000000003</v>
      </c>
      <c r="ER80" s="28">
        <v>27.6</v>
      </c>
      <c r="ES80" s="28">
        <v>27.6</v>
      </c>
      <c r="ET80" s="28">
        <f t="shared" ref="ET80" si="769">AVERAGE(ER80:ES80)</f>
        <v>27.6</v>
      </c>
      <c r="EU80" s="41"/>
      <c r="EV80" s="28">
        <v>29.4</v>
      </c>
      <c r="EW80" s="28">
        <v>29.8</v>
      </c>
      <c r="EX80" s="28">
        <f t="shared" ref="EX80" si="770">AVERAGE(EV80:EW80)</f>
        <v>29.6</v>
      </c>
      <c r="EY80" s="28">
        <v>28.8</v>
      </c>
      <c r="EZ80" s="28">
        <v>28.6</v>
      </c>
      <c r="FA80" s="28">
        <f t="shared" ref="FA80" si="771">AVERAGE(EY80:EZ80)</f>
        <v>28.700000000000003</v>
      </c>
      <c r="FB80" s="28">
        <v>29</v>
      </c>
      <c r="FC80" s="28">
        <v>28.8</v>
      </c>
      <c r="FD80" s="28">
        <f t="shared" ref="FD80" si="772">AVERAGE(FB80:FC80)</f>
        <v>28.9</v>
      </c>
      <c r="FE80" s="28">
        <v>29</v>
      </c>
      <c r="FF80" s="28">
        <v>28</v>
      </c>
      <c r="FG80" s="28">
        <f t="shared" ref="FG80" si="773">AVERAGE(FE80:FF80)</f>
        <v>28.5</v>
      </c>
      <c r="FH80" s="28">
        <v>28.7</v>
      </c>
      <c r="FI80" s="28">
        <v>28.7</v>
      </c>
      <c r="FJ80" s="28">
        <f t="shared" ref="FJ80" si="774">AVERAGE(FH80:FI80)</f>
        <v>28.7</v>
      </c>
      <c r="FK80" s="28">
        <v>26.1</v>
      </c>
      <c r="FL80" s="28">
        <v>25.5</v>
      </c>
      <c r="FM80" s="28">
        <f t="shared" ref="FM80" si="775">AVERAGE(FK80:FL80)</f>
        <v>25.8</v>
      </c>
      <c r="FN80" s="28">
        <v>22.6</v>
      </c>
      <c r="FO80" s="28">
        <v>22.6</v>
      </c>
      <c r="FP80" s="28">
        <f t="shared" ref="FP80" si="776">AVERAGE(FN80:FO80)</f>
        <v>22.6</v>
      </c>
      <c r="FQ80" s="28">
        <v>26.2</v>
      </c>
      <c r="FR80" s="28">
        <v>26.1</v>
      </c>
      <c r="FS80" s="28">
        <f t="shared" ref="FS80" si="777">AVERAGE(FQ80:FR80)</f>
        <v>26.15</v>
      </c>
      <c r="FT80" s="28">
        <v>26</v>
      </c>
      <c r="FU80" s="28">
        <v>26</v>
      </c>
      <c r="FV80" s="28">
        <f t="shared" ref="FV80" si="778">AVERAGE(FT80:FU80)</f>
        <v>26</v>
      </c>
      <c r="FW80" s="28">
        <v>22</v>
      </c>
      <c r="FX80" s="28">
        <v>21.5</v>
      </c>
      <c r="FY80" s="28">
        <f t="shared" ref="FY80" si="779">AVERAGE(FW80:FX80)</f>
        <v>21.75</v>
      </c>
      <c r="FZ80" s="28">
        <v>31.2</v>
      </c>
      <c r="GA80" s="28">
        <v>31</v>
      </c>
      <c r="GB80" s="28">
        <f t="shared" ref="GB80" si="780">AVERAGE(FZ80:GA80)</f>
        <v>31.1</v>
      </c>
      <c r="GC80" s="28">
        <v>31.7</v>
      </c>
      <c r="GD80" s="28">
        <v>31.1</v>
      </c>
      <c r="GE80" s="28">
        <f t="shared" ref="GE80" si="781">AVERAGE(GC80:GD80)</f>
        <v>31.4</v>
      </c>
      <c r="GF80" s="28">
        <v>30.6</v>
      </c>
      <c r="GG80" s="28">
        <v>30.1</v>
      </c>
      <c r="GH80" s="28">
        <f t="shared" ref="GH80" si="782">AVERAGE(GF80:GG80)</f>
        <v>30.35</v>
      </c>
      <c r="GI80" s="28">
        <v>27.9</v>
      </c>
      <c r="GJ80" s="28">
        <v>27.8</v>
      </c>
      <c r="GK80" s="28">
        <f t="shared" ref="GK80" si="783">AVERAGE(GI80:GJ80)</f>
        <v>27.85</v>
      </c>
      <c r="GL80" s="28">
        <v>26.5</v>
      </c>
      <c r="GM80" s="28">
        <v>26.5</v>
      </c>
      <c r="GN80" s="28">
        <f t="shared" ref="GN80" si="784">AVERAGE(GL80:GM80)</f>
        <v>26.5</v>
      </c>
      <c r="GO80" s="28">
        <v>27.4</v>
      </c>
      <c r="GP80" s="28">
        <v>27.4</v>
      </c>
      <c r="GQ80" s="28">
        <f t="shared" ref="GQ80" si="785">AVERAGE(GO80:GP80)</f>
        <v>27.4</v>
      </c>
      <c r="GR80" s="41"/>
      <c r="GS80" s="41"/>
      <c r="GT80" s="45"/>
      <c r="GU80" s="28">
        <f t="shared" si="652"/>
        <v>33.226750000000003</v>
      </c>
      <c r="GV80" s="28">
        <f t="shared" si="653"/>
        <v>33.303333333333327</v>
      </c>
      <c r="GW80" s="41"/>
      <c r="GX80" s="45"/>
      <c r="GY80" s="28">
        <f t="shared" si="654"/>
        <v>28.178500000000003</v>
      </c>
      <c r="GZ80" s="28">
        <f t="shared" si="655"/>
        <v>28.293333333333333</v>
      </c>
      <c r="HA80" s="41"/>
      <c r="HB80" s="45"/>
      <c r="HC80" s="28">
        <f t="shared" si="650"/>
        <v>27.8245</v>
      </c>
      <c r="HD80" s="28">
        <f t="shared" si="651"/>
        <v>27.963333333333335</v>
      </c>
      <c r="HE80" s="41"/>
      <c r="HF80" s="45"/>
      <c r="HG80" s="28">
        <f t="shared" si="656"/>
        <v>27.322125</v>
      </c>
      <c r="HH80" s="28">
        <f t="shared" si="657"/>
        <v>27.506666666666668</v>
      </c>
      <c r="HI80" s="21"/>
    </row>
    <row r="81" spans="1:218" ht="15.5" x14ac:dyDescent="0.35">
      <c r="A81" s="17"/>
      <c r="B81" s="28">
        <v>14</v>
      </c>
      <c r="C81" s="17"/>
      <c r="D81" s="41"/>
      <c r="E81" s="28">
        <v>33.6</v>
      </c>
      <c r="F81" s="28">
        <v>33.6</v>
      </c>
      <c r="G81" s="28">
        <f t="shared" ref="G81" si="786">AVERAGE(F81,E81)</f>
        <v>33.6</v>
      </c>
      <c r="H81" s="28">
        <v>33.9</v>
      </c>
      <c r="I81" s="28">
        <v>33.5</v>
      </c>
      <c r="J81" s="28">
        <f t="shared" ref="J81" si="787">AVERAGE(I81,H81)</f>
        <v>33.700000000000003</v>
      </c>
      <c r="K81" s="28">
        <v>33.6</v>
      </c>
      <c r="L81" s="28">
        <v>33.5</v>
      </c>
      <c r="M81" s="28">
        <f t="shared" ref="M81" si="788">AVERAGE(L81,K81)</f>
        <v>33.549999999999997</v>
      </c>
      <c r="N81" s="28">
        <v>33.700000000000003</v>
      </c>
      <c r="O81" s="28">
        <v>33.700000000000003</v>
      </c>
      <c r="P81" s="28">
        <f t="shared" ref="P81" si="789">AVERAGE(O81,N81)</f>
        <v>33.700000000000003</v>
      </c>
      <c r="Q81" s="28">
        <v>33.5</v>
      </c>
      <c r="R81" s="28">
        <v>33.200000000000003</v>
      </c>
      <c r="S81" s="28">
        <f t="shared" ref="S81" si="790">AVERAGE(R81,Q81)</f>
        <v>33.35</v>
      </c>
      <c r="T81" s="28">
        <v>32.6</v>
      </c>
      <c r="U81" s="28">
        <v>32.6</v>
      </c>
      <c r="V81" s="28">
        <f t="shared" ref="V81" si="791">AVERAGE(U81,T81)</f>
        <v>32.6</v>
      </c>
      <c r="W81" s="28">
        <v>33.299999999999997</v>
      </c>
      <c r="X81" s="28">
        <v>33.200000000000003</v>
      </c>
      <c r="Y81" s="28">
        <f t="shared" ref="Y81" si="792">AVERAGE(X81,W81)</f>
        <v>33.25</v>
      </c>
      <c r="Z81" s="28">
        <v>33.299999999999997</v>
      </c>
      <c r="AA81" s="28">
        <v>32.9</v>
      </c>
      <c r="AB81" s="28">
        <f t="shared" ref="AB81" si="793">AVERAGE(AA81,Z81)</f>
        <v>33.099999999999994</v>
      </c>
      <c r="AC81" s="28">
        <v>31.5</v>
      </c>
      <c r="AD81" s="28">
        <v>31.5</v>
      </c>
      <c r="AE81" s="28">
        <f t="shared" ref="AE81" si="794">AVERAGE(AD81,AC81)</f>
        <v>31.5</v>
      </c>
      <c r="AF81" s="28">
        <v>30.1</v>
      </c>
      <c r="AG81" s="28">
        <v>30.1</v>
      </c>
      <c r="AH81" s="28">
        <f t="shared" ref="AH81" si="795">AVERAGE(AG81,AF81)</f>
        <v>30.1</v>
      </c>
      <c r="AI81" s="28">
        <v>33.5</v>
      </c>
      <c r="AJ81" s="28">
        <v>33.5</v>
      </c>
      <c r="AK81" s="28">
        <f t="shared" ref="AK81" si="796">AVERAGE(AJ81,AI81)</f>
        <v>33.5</v>
      </c>
      <c r="AL81" s="28">
        <v>33.6</v>
      </c>
      <c r="AM81" s="28">
        <v>33.299999999999997</v>
      </c>
      <c r="AN81" s="28">
        <f t="shared" ref="AN81" si="797">AVERAGE(AM81,AL81)</f>
        <v>33.450000000000003</v>
      </c>
      <c r="AO81" s="28">
        <v>34</v>
      </c>
      <c r="AP81" s="28">
        <v>34.200000000000003</v>
      </c>
      <c r="AQ81" s="28">
        <f t="shared" ref="AQ81" si="798">AVERAGE(AP81,AO81)</f>
        <v>34.1</v>
      </c>
      <c r="AR81" s="28">
        <v>31.8</v>
      </c>
      <c r="AS81" s="28">
        <v>31.7</v>
      </c>
      <c r="AT81" s="28">
        <f t="shared" ref="AT81" si="799">AVERAGE(AS81,AR81)</f>
        <v>31.75</v>
      </c>
      <c r="AU81" s="28">
        <v>31.2</v>
      </c>
      <c r="AV81" s="28">
        <v>31.5</v>
      </c>
      <c r="AW81" s="28">
        <f t="shared" ref="AW81" si="800">AVERAGE(AV81,AU81)</f>
        <v>31.35</v>
      </c>
      <c r="AX81" s="28">
        <v>32.9</v>
      </c>
      <c r="AY81" s="28">
        <v>32.700000000000003</v>
      </c>
      <c r="AZ81" s="28">
        <f t="shared" ref="AZ81" si="801">AVERAGE(AY81,AX81)</f>
        <v>32.799999999999997</v>
      </c>
      <c r="BA81" s="41"/>
      <c r="BB81" s="28">
        <v>30</v>
      </c>
      <c r="BC81" s="28">
        <v>30.2</v>
      </c>
      <c r="BD81" s="28">
        <f t="shared" ref="BD81" si="802">AVERAGE(BC81,BB81)</f>
        <v>30.1</v>
      </c>
      <c r="BE81" s="28">
        <v>29.2</v>
      </c>
      <c r="BF81" s="28">
        <v>29.2</v>
      </c>
      <c r="BG81" s="28">
        <f t="shared" ref="BG81" si="803">AVERAGE(BF81,BE81)</f>
        <v>29.2</v>
      </c>
      <c r="BH81" s="28">
        <v>30.2</v>
      </c>
      <c r="BI81" s="28">
        <v>30.2</v>
      </c>
      <c r="BJ81" s="28">
        <f t="shared" ref="BJ81" si="804">AVERAGE(BI81,BH81)</f>
        <v>30.2</v>
      </c>
      <c r="BK81" s="28">
        <v>29.5</v>
      </c>
      <c r="BL81" s="28">
        <v>28.4</v>
      </c>
      <c r="BM81" s="28">
        <f t="shared" ref="BM81" si="805">AVERAGE(BL81,BK81)</f>
        <v>28.95</v>
      </c>
      <c r="BN81" s="28">
        <v>29.6</v>
      </c>
      <c r="BO81" s="28">
        <v>29</v>
      </c>
      <c r="BP81" s="28">
        <f t="shared" ref="BP81" si="806">AVERAGE(BO81,BN81)</f>
        <v>29.3</v>
      </c>
      <c r="BQ81" s="28">
        <v>27</v>
      </c>
      <c r="BR81" s="28">
        <v>26.6</v>
      </c>
      <c r="BS81" s="28">
        <f t="shared" ref="BS81" si="807">AVERAGE(BR81,BQ81)</f>
        <v>26.8</v>
      </c>
      <c r="BT81" s="28">
        <v>24.1</v>
      </c>
      <c r="BU81" s="28">
        <v>24.2</v>
      </c>
      <c r="BV81" s="28">
        <f t="shared" ref="BV81" si="808">AVERAGE(BU81,BT81)</f>
        <v>24.15</v>
      </c>
      <c r="BW81" s="28">
        <v>27.5</v>
      </c>
      <c r="BX81" s="28">
        <v>26.8</v>
      </c>
      <c r="BY81" s="28">
        <f t="shared" ref="BY81" si="809">AVERAGE(BX81,BW81)</f>
        <v>27.15</v>
      </c>
      <c r="BZ81" s="28">
        <v>27.4</v>
      </c>
      <c r="CA81" s="28">
        <v>27.5</v>
      </c>
      <c r="CB81" s="28">
        <f t="shared" ref="CB81" si="810">AVERAGE(CA81,BZ81)</f>
        <v>27.45</v>
      </c>
      <c r="CC81" s="28">
        <v>24.1</v>
      </c>
      <c r="CD81" s="28">
        <v>24.1</v>
      </c>
      <c r="CE81" s="28">
        <f t="shared" ref="CE81" si="811">AVERAGE(CD81,CC81)</f>
        <v>24.1</v>
      </c>
      <c r="CF81" s="28">
        <v>31.2</v>
      </c>
      <c r="CG81" s="28">
        <v>31.1</v>
      </c>
      <c r="CH81" s="28">
        <f t="shared" ref="CH81" si="812">AVERAGE(CG81,CF81)</f>
        <v>31.15</v>
      </c>
      <c r="CI81" s="28">
        <v>31.7</v>
      </c>
      <c r="CJ81" s="28">
        <v>31.2</v>
      </c>
      <c r="CK81" s="28">
        <f t="shared" ref="CK81" si="813">AVERAGE(CJ81,CI81)</f>
        <v>31.45</v>
      </c>
      <c r="CL81" s="28">
        <v>30.7</v>
      </c>
      <c r="CM81" s="28">
        <v>30.7</v>
      </c>
      <c r="CN81" s="28">
        <f t="shared" ref="CN81" si="814">AVERAGE(CM81,CL81)</f>
        <v>30.7</v>
      </c>
      <c r="CO81" s="28">
        <v>28.6</v>
      </c>
      <c r="CP81" s="28">
        <v>28.8</v>
      </c>
      <c r="CQ81" s="28">
        <f t="shared" ref="CQ81" si="815">AVERAGE(CP81,CO81)</f>
        <v>28.700000000000003</v>
      </c>
      <c r="CR81" s="28">
        <v>27.5</v>
      </c>
      <c r="CS81" s="28">
        <v>27.8</v>
      </c>
      <c r="CT81" s="28">
        <f t="shared" ref="CT81" si="816">AVERAGE(CS81,CR81)</f>
        <v>27.65</v>
      </c>
      <c r="CU81" s="28">
        <v>28</v>
      </c>
      <c r="CV81" s="28">
        <v>27.9</v>
      </c>
      <c r="CW81" s="28">
        <f t="shared" ref="CW81" si="817">AVERAGE(CV81,CU81)</f>
        <v>27.95</v>
      </c>
      <c r="CX81" s="41"/>
      <c r="CY81" s="28">
        <v>30</v>
      </c>
      <c r="CZ81" s="28">
        <v>30.2</v>
      </c>
      <c r="DA81" s="28">
        <f t="shared" ref="DA81" si="818">AVERAGE(CZ81,CY81)</f>
        <v>30.1</v>
      </c>
      <c r="DB81" s="28">
        <v>29.4</v>
      </c>
      <c r="DC81" s="28">
        <v>29.5</v>
      </c>
      <c r="DD81" s="28">
        <f t="shared" ref="DD81" si="819">AVERAGE(DC81,DB81)</f>
        <v>29.45</v>
      </c>
      <c r="DE81" s="28">
        <v>31.1</v>
      </c>
      <c r="DF81" s="28">
        <v>31.1</v>
      </c>
      <c r="DG81" s="28">
        <f t="shared" ref="DG81" si="820">AVERAGE(DF81,DE81)</f>
        <v>31.1</v>
      </c>
      <c r="DH81" s="28">
        <v>29.2</v>
      </c>
      <c r="DI81" s="28">
        <v>29.1</v>
      </c>
      <c r="DJ81" s="28">
        <f t="shared" ref="DJ81" si="821">AVERAGE(DI81,DH81)</f>
        <v>29.15</v>
      </c>
      <c r="DK81" s="28">
        <v>29.2</v>
      </c>
      <c r="DL81" s="28">
        <v>29.1</v>
      </c>
      <c r="DM81" s="28">
        <f t="shared" ref="DM81" si="822">AVERAGE(DL81,DK81)</f>
        <v>29.15</v>
      </c>
      <c r="DN81" s="28">
        <v>26.7</v>
      </c>
      <c r="DO81" s="28">
        <v>26.5</v>
      </c>
      <c r="DP81" s="28">
        <f t="shared" ref="DP81" si="823">AVERAGE(DO81,DN81)</f>
        <v>26.6</v>
      </c>
      <c r="DQ81" s="28">
        <v>24.5</v>
      </c>
      <c r="DR81" s="28">
        <v>24.3</v>
      </c>
      <c r="DS81" s="28">
        <f t="shared" ref="DS81" si="824">AVERAGE(DR81,DQ81)</f>
        <v>24.4</v>
      </c>
      <c r="DT81" s="28">
        <v>26.7</v>
      </c>
      <c r="DU81" s="28">
        <v>26.8</v>
      </c>
      <c r="DV81" s="28">
        <f t="shared" ref="DV81" si="825">AVERAGE(DU81,DT81)</f>
        <v>26.75</v>
      </c>
      <c r="DW81" s="28">
        <v>25.9</v>
      </c>
      <c r="DX81" s="28">
        <v>26.1</v>
      </c>
      <c r="DY81" s="28">
        <f t="shared" ref="DY81" si="826">AVERAGE(DX81,DW81)</f>
        <v>26</v>
      </c>
      <c r="DZ81" s="28">
        <v>23.7</v>
      </c>
      <c r="EA81" s="28">
        <v>23.1</v>
      </c>
      <c r="EB81" s="28">
        <f t="shared" ref="EB81" si="827">AVERAGE(EA81,DZ81)</f>
        <v>23.4</v>
      </c>
      <c r="EC81" s="28">
        <v>32.4</v>
      </c>
      <c r="ED81" s="28">
        <v>32.200000000000003</v>
      </c>
      <c r="EE81" s="28">
        <f t="shared" ref="EE81" si="828">AVERAGE(ED81,EC81)</f>
        <v>32.299999999999997</v>
      </c>
      <c r="EF81" s="28">
        <v>31.9</v>
      </c>
      <c r="EG81" s="28">
        <v>31.2</v>
      </c>
      <c r="EH81" s="28">
        <f t="shared" ref="EH81" si="829">AVERAGE(EG81,EF81)</f>
        <v>31.549999999999997</v>
      </c>
      <c r="EI81" s="28">
        <v>29.9</v>
      </c>
      <c r="EJ81" s="28">
        <v>29.2</v>
      </c>
      <c r="EK81" s="28">
        <f t="shared" ref="EK81" si="830">AVERAGE(EJ81,EI81)</f>
        <v>29.549999999999997</v>
      </c>
      <c r="EL81" s="28">
        <v>27.6</v>
      </c>
      <c r="EM81" s="28">
        <v>27.8</v>
      </c>
      <c r="EN81" s="28">
        <f t="shared" ref="EN81" si="831">AVERAGE(EM81,EL81)</f>
        <v>27.700000000000003</v>
      </c>
      <c r="EO81" s="28">
        <v>26.5</v>
      </c>
      <c r="EP81" s="28">
        <v>26.3</v>
      </c>
      <c r="EQ81" s="28">
        <f t="shared" ref="EQ81" si="832">AVERAGE(EP81,EO81)</f>
        <v>26.4</v>
      </c>
      <c r="ER81" s="28">
        <v>26.7</v>
      </c>
      <c r="ES81" s="28">
        <v>26.5</v>
      </c>
      <c r="ET81" s="28">
        <f t="shared" ref="ET81" si="833">AVERAGE(ES81,ER81)</f>
        <v>26.6</v>
      </c>
      <c r="EU81" s="41"/>
      <c r="EV81" s="28">
        <v>29.8</v>
      </c>
      <c r="EW81" s="28">
        <v>29.8</v>
      </c>
      <c r="EX81" s="28">
        <f t="shared" ref="EX81" si="834">AVERAGE(EW81,EV81)</f>
        <v>29.8</v>
      </c>
      <c r="EY81" s="28">
        <v>28.7</v>
      </c>
      <c r="EZ81" s="28">
        <v>29.3</v>
      </c>
      <c r="FA81" s="28">
        <f t="shared" ref="FA81" si="835">AVERAGE(EZ81,EY81)</f>
        <v>29</v>
      </c>
      <c r="FB81" s="28">
        <v>30.3</v>
      </c>
      <c r="FC81" s="28">
        <v>30.2</v>
      </c>
      <c r="FD81" s="28">
        <f t="shared" ref="FD81" si="836">AVERAGE(FC81,FB81)</f>
        <v>30.25</v>
      </c>
      <c r="FE81" s="28">
        <v>29.8</v>
      </c>
      <c r="FF81" s="28">
        <v>29.5</v>
      </c>
      <c r="FG81" s="28">
        <f t="shared" ref="FG81" si="837">AVERAGE(FF81,FE81)</f>
        <v>29.65</v>
      </c>
      <c r="FH81" s="28">
        <v>29.3</v>
      </c>
      <c r="FI81" s="28">
        <v>28.3</v>
      </c>
      <c r="FJ81" s="28">
        <f t="shared" ref="FJ81" si="838">AVERAGE(FI81,FH81)</f>
        <v>28.8</v>
      </c>
      <c r="FK81" s="28">
        <v>27.8</v>
      </c>
      <c r="FL81" s="28">
        <v>27.8</v>
      </c>
      <c r="FM81" s="28">
        <f t="shared" ref="FM81" si="839">AVERAGE(FL81,FK81)</f>
        <v>27.8</v>
      </c>
      <c r="FN81" s="28">
        <v>24.9</v>
      </c>
      <c r="FO81" s="28">
        <v>24.8</v>
      </c>
      <c r="FP81" s="28">
        <f t="shared" ref="FP81" si="840">AVERAGE(FO81,FN81)</f>
        <v>24.85</v>
      </c>
      <c r="FQ81" s="28">
        <v>26.1</v>
      </c>
      <c r="FR81" s="28">
        <v>26</v>
      </c>
      <c r="FS81" s="28">
        <f t="shared" ref="FS81" si="841">AVERAGE(FR81,FQ81)</f>
        <v>26.05</v>
      </c>
      <c r="FT81" s="28">
        <v>25.5</v>
      </c>
      <c r="FU81" s="28">
        <v>25.7</v>
      </c>
      <c r="FV81" s="28">
        <f t="shared" ref="FV81" si="842">AVERAGE(FU81,FT81)</f>
        <v>25.6</v>
      </c>
      <c r="FW81" s="28">
        <v>22.6</v>
      </c>
      <c r="FX81" s="28">
        <v>22.6</v>
      </c>
      <c r="FY81" s="28">
        <f t="shared" ref="FY81" si="843">AVERAGE(FX81,FW81)</f>
        <v>22.6</v>
      </c>
      <c r="FZ81" s="28">
        <v>31.7</v>
      </c>
      <c r="GA81" s="28">
        <v>31.2</v>
      </c>
      <c r="GB81" s="28">
        <f t="shared" ref="GB81" si="844">AVERAGE(GA81,FZ81)</f>
        <v>31.45</v>
      </c>
      <c r="GC81" s="28">
        <v>31.9</v>
      </c>
      <c r="GD81" s="28">
        <v>31.8</v>
      </c>
      <c r="GE81" s="28">
        <f t="shared" ref="GE81" si="845">AVERAGE(GD81,GC81)</f>
        <v>31.85</v>
      </c>
      <c r="GF81" s="28">
        <v>30.8</v>
      </c>
      <c r="GG81" s="28">
        <v>30.8</v>
      </c>
      <c r="GH81" s="28">
        <f t="shared" ref="GH81" si="846">AVERAGE(GG81,GF81)</f>
        <v>30.8</v>
      </c>
      <c r="GI81" s="28">
        <v>28.8</v>
      </c>
      <c r="GJ81" s="28">
        <v>27.9</v>
      </c>
      <c r="GK81" s="28">
        <f t="shared" ref="GK81" si="847">AVERAGE(GJ81,GI81)</f>
        <v>28.35</v>
      </c>
      <c r="GL81" s="28">
        <v>28.3</v>
      </c>
      <c r="GM81" s="28">
        <v>27.4</v>
      </c>
      <c r="GN81" s="28">
        <f t="shared" ref="GN81" si="848">AVERAGE(GM81,GL81)</f>
        <v>27.85</v>
      </c>
      <c r="GO81" s="28">
        <v>28.1</v>
      </c>
      <c r="GP81" s="28">
        <v>28.2</v>
      </c>
      <c r="GQ81" s="28">
        <f t="shared" ref="GQ81" si="849">AVERAGE(GP81,GO81)</f>
        <v>28.15</v>
      </c>
      <c r="GR81" s="41"/>
      <c r="GS81" s="41"/>
      <c r="GT81" s="45"/>
      <c r="GU81" s="28">
        <f t="shared" si="652"/>
        <v>32.695875000000001</v>
      </c>
      <c r="GV81" s="28">
        <f t="shared" si="653"/>
        <v>32.78</v>
      </c>
      <c r="GW81" s="41"/>
      <c r="GX81" s="45"/>
      <c r="GY81" s="28">
        <f t="shared" si="654"/>
        <v>28.287625000000002</v>
      </c>
      <c r="GZ81" s="28">
        <f t="shared" si="655"/>
        <v>28.38666666666666</v>
      </c>
      <c r="HA81" s="41"/>
      <c r="HB81" s="45"/>
      <c r="HC81" s="28">
        <f t="shared" si="650"/>
        <v>27.885875000000002</v>
      </c>
      <c r="HD81" s="28">
        <f t="shared" si="651"/>
        <v>28.05</v>
      </c>
      <c r="HE81" s="41"/>
      <c r="HF81" s="45"/>
      <c r="HG81" s="28">
        <f t="shared" si="656"/>
        <v>28.093500000000006</v>
      </c>
      <c r="HH81" s="28">
        <f t="shared" si="657"/>
        <v>28.256666666666668</v>
      </c>
      <c r="HI81" s="21"/>
    </row>
    <row r="82" spans="1:218" ht="15.5" x14ac:dyDescent="0.35">
      <c r="A82" s="17"/>
      <c r="B82" s="17"/>
      <c r="C82" s="17"/>
      <c r="D82" s="41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41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41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41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41"/>
      <c r="GS82" s="41"/>
      <c r="GT82" s="45"/>
      <c r="GU82" s="26"/>
      <c r="GV82" s="26"/>
      <c r="GW82" s="41"/>
      <c r="GX82" s="45"/>
      <c r="GY82" s="26"/>
      <c r="GZ82" s="26"/>
      <c r="HA82" s="41"/>
      <c r="HB82" s="45"/>
      <c r="HC82" s="26"/>
      <c r="HD82" s="26"/>
      <c r="HE82" s="41"/>
      <c r="HF82" s="45"/>
      <c r="HG82" s="26"/>
      <c r="HH82" s="26"/>
      <c r="HI82" s="21"/>
    </row>
    <row r="83" spans="1:218" ht="15.5" x14ac:dyDescent="0.35">
      <c r="A83" s="17"/>
      <c r="B83" s="22"/>
      <c r="C83" s="18" t="e">
        <f>AVERAGE(C70:C74)</f>
        <v>#DIV/0!</v>
      </c>
      <c r="D83" s="41"/>
      <c r="E83" s="42">
        <f>AVERAGE(E70:E81)</f>
        <v>34.258333333333333</v>
      </c>
      <c r="F83" s="42">
        <f t="shared" ref="F83:BA83" si="850">AVERAGE(F70:F81)</f>
        <v>34.18333333333333</v>
      </c>
      <c r="G83" s="42">
        <f t="shared" si="850"/>
        <v>34.220833333333339</v>
      </c>
      <c r="H83" s="42">
        <f t="shared" si="850"/>
        <v>33.858333333333334</v>
      </c>
      <c r="I83" s="42">
        <f t="shared" si="850"/>
        <v>33.733333333333341</v>
      </c>
      <c r="J83" s="42">
        <f t="shared" si="850"/>
        <v>33.795833333333334</v>
      </c>
      <c r="K83" s="42">
        <f t="shared" si="850"/>
        <v>33.683333333333337</v>
      </c>
      <c r="L83" s="42">
        <f t="shared" si="850"/>
        <v>33.633333333333333</v>
      </c>
      <c r="M83" s="42">
        <f t="shared" si="850"/>
        <v>33.658333333333331</v>
      </c>
      <c r="N83" s="42">
        <f t="shared" si="850"/>
        <v>33.391666666666666</v>
      </c>
      <c r="O83" s="42">
        <f t="shared" si="850"/>
        <v>33.366666666666667</v>
      </c>
      <c r="P83" s="42">
        <f t="shared" si="850"/>
        <v>33.379166666666663</v>
      </c>
      <c r="Q83" s="42">
        <f t="shared" si="850"/>
        <v>33.766666666666673</v>
      </c>
      <c r="R83" s="42">
        <f t="shared" si="850"/>
        <v>33.708333333333336</v>
      </c>
      <c r="S83" s="42">
        <f t="shared" si="850"/>
        <v>33.737500000000004</v>
      </c>
      <c r="T83" s="42">
        <f t="shared" si="850"/>
        <v>32.641666666666673</v>
      </c>
      <c r="U83" s="42">
        <f t="shared" si="850"/>
        <v>32.708333333333336</v>
      </c>
      <c r="V83" s="42">
        <f t="shared" si="850"/>
        <v>32.675000000000004</v>
      </c>
      <c r="W83" s="42">
        <f t="shared" si="850"/>
        <v>32.641666666666666</v>
      </c>
      <c r="X83" s="42">
        <f t="shared" si="850"/>
        <v>32.666666666666664</v>
      </c>
      <c r="Y83" s="42">
        <f t="shared" si="850"/>
        <v>32.654166666666669</v>
      </c>
      <c r="Z83" s="42">
        <f t="shared" si="850"/>
        <v>32.774999999999999</v>
      </c>
      <c r="AA83" s="42">
        <f t="shared" si="850"/>
        <v>32.625</v>
      </c>
      <c r="AB83" s="42">
        <f t="shared" si="850"/>
        <v>32.699999999999996</v>
      </c>
      <c r="AC83" s="42">
        <f t="shared" si="850"/>
        <v>32.133333333333333</v>
      </c>
      <c r="AD83" s="42">
        <f t="shared" si="850"/>
        <v>32.091666666666669</v>
      </c>
      <c r="AE83" s="42">
        <f t="shared" si="850"/>
        <v>32.112500000000004</v>
      </c>
      <c r="AF83" s="42">
        <f t="shared" si="850"/>
        <v>31.141666666666669</v>
      </c>
      <c r="AG83" s="42">
        <f t="shared" si="850"/>
        <v>30.975000000000005</v>
      </c>
      <c r="AH83" s="42">
        <f t="shared" si="850"/>
        <v>31.058333333333334</v>
      </c>
      <c r="AI83" s="42">
        <f t="shared" si="850"/>
        <v>33.81666666666667</v>
      </c>
      <c r="AJ83" s="42">
        <f t="shared" si="850"/>
        <v>33.833333333333336</v>
      </c>
      <c r="AK83" s="42">
        <f t="shared" si="850"/>
        <v>33.824999999999996</v>
      </c>
      <c r="AL83" s="42">
        <f t="shared" si="850"/>
        <v>34.108333333333341</v>
      </c>
      <c r="AM83" s="42">
        <f t="shared" si="850"/>
        <v>34.05833333333333</v>
      </c>
      <c r="AN83" s="42">
        <f t="shared" si="850"/>
        <v>34.083333333333329</v>
      </c>
      <c r="AO83" s="42">
        <f t="shared" si="850"/>
        <v>33.941666666666663</v>
      </c>
      <c r="AP83" s="42">
        <f t="shared" si="850"/>
        <v>33.9</v>
      </c>
      <c r="AQ83" s="42">
        <f t="shared" si="850"/>
        <v>33.920833333333334</v>
      </c>
      <c r="AR83" s="42">
        <f t="shared" si="850"/>
        <v>32.791666666666664</v>
      </c>
      <c r="AS83" s="42">
        <f t="shared" si="850"/>
        <v>32.675000000000004</v>
      </c>
      <c r="AT83" s="42">
        <f t="shared" si="850"/>
        <v>32.733333333333334</v>
      </c>
      <c r="AU83" s="42">
        <f t="shared" si="850"/>
        <v>31.858333333333334</v>
      </c>
      <c r="AV83" s="42">
        <f t="shared" si="850"/>
        <v>31.883333333333329</v>
      </c>
      <c r="AW83" s="42">
        <f t="shared" si="850"/>
        <v>31.870833333333334</v>
      </c>
      <c r="AX83" s="42">
        <f t="shared" si="850"/>
        <v>32.666666666666664</v>
      </c>
      <c r="AY83" s="42">
        <f t="shared" si="850"/>
        <v>32.741666666666667</v>
      </c>
      <c r="AZ83" s="42">
        <f t="shared" si="850"/>
        <v>32.704166666666666</v>
      </c>
      <c r="BA83" s="45" t="e">
        <f t="shared" si="850"/>
        <v>#DIV/0!</v>
      </c>
      <c r="BB83" s="42">
        <f>AVERAGE(BB70:BB81)</f>
        <v>30.866666666666671</v>
      </c>
      <c r="BC83" s="42">
        <f t="shared" ref="BC83:CX83" si="851">AVERAGE(BC70:BC81)</f>
        <v>30.783333333333331</v>
      </c>
      <c r="BD83" s="42">
        <f t="shared" si="851"/>
        <v>30.825000000000003</v>
      </c>
      <c r="BE83" s="42">
        <f t="shared" si="851"/>
        <v>27.7</v>
      </c>
      <c r="BF83" s="42">
        <f t="shared" si="851"/>
        <v>28.725000000000005</v>
      </c>
      <c r="BG83" s="42">
        <f t="shared" si="851"/>
        <v>28.212500000000002</v>
      </c>
      <c r="BH83" s="42">
        <f t="shared" si="851"/>
        <v>30.149999999999995</v>
      </c>
      <c r="BI83" s="42">
        <f t="shared" si="851"/>
        <v>29.916666666666661</v>
      </c>
      <c r="BJ83" s="42">
        <f t="shared" si="851"/>
        <v>30.033333333333335</v>
      </c>
      <c r="BK83" s="42">
        <f t="shared" si="851"/>
        <v>28.966666666666665</v>
      </c>
      <c r="BL83" s="42">
        <f t="shared" si="851"/>
        <v>28.875</v>
      </c>
      <c r="BM83" s="42">
        <f t="shared" si="851"/>
        <v>28.920833333333334</v>
      </c>
      <c r="BN83" s="42">
        <f t="shared" si="851"/>
        <v>30.341666666666669</v>
      </c>
      <c r="BO83" s="42">
        <f t="shared" si="851"/>
        <v>30.133333333333336</v>
      </c>
      <c r="BP83" s="42">
        <f t="shared" si="851"/>
        <v>30.237499999999997</v>
      </c>
      <c r="BQ83" s="42">
        <f t="shared" si="851"/>
        <v>27.233333333333334</v>
      </c>
      <c r="BR83" s="42">
        <f t="shared" si="851"/>
        <v>27.116666666666671</v>
      </c>
      <c r="BS83" s="42">
        <f t="shared" si="851"/>
        <v>27.175000000000001</v>
      </c>
      <c r="BT83" s="42">
        <f t="shared" si="851"/>
        <v>24.941666666666666</v>
      </c>
      <c r="BU83" s="42">
        <f t="shared" si="851"/>
        <v>24.900000000000002</v>
      </c>
      <c r="BV83" s="42">
        <f t="shared" si="851"/>
        <v>24.920833333333331</v>
      </c>
      <c r="BW83" s="42">
        <f t="shared" si="851"/>
        <v>28.333333333333332</v>
      </c>
      <c r="BX83" s="42">
        <f t="shared" si="851"/>
        <v>28.200000000000003</v>
      </c>
      <c r="BY83" s="42">
        <f t="shared" si="851"/>
        <v>28.266666666666669</v>
      </c>
      <c r="BZ83" s="42">
        <f t="shared" si="851"/>
        <v>27.183333333333326</v>
      </c>
      <c r="CA83" s="42">
        <f t="shared" si="851"/>
        <v>27.258333333333329</v>
      </c>
      <c r="CB83" s="42">
        <f t="shared" si="851"/>
        <v>27.220833333333331</v>
      </c>
      <c r="CC83" s="42">
        <f t="shared" si="851"/>
        <v>23.55</v>
      </c>
      <c r="CD83" s="42">
        <f t="shared" si="851"/>
        <v>23.566666666666666</v>
      </c>
      <c r="CE83" s="42">
        <f t="shared" si="851"/>
        <v>23.558333333333337</v>
      </c>
      <c r="CF83" s="42">
        <f t="shared" si="851"/>
        <v>30.474999999999998</v>
      </c>
      <c r="CG83" s="42">
        <f t="shared" si="851"/>
        <v>30.416666666666668</v>
      </c>
      <c r="CH83" s="42">
        <f t="shared" si="851"/>
        <v>30.445833333333329</v>
      </c>
      <c r="CI83" s="42">
        <f t="shared" si="851"/>
        <v>31.099999999999998</v>
      </c>
      <c r="CJ83" s="42">
        <f t="shared" si="851"/>
        <v>30.95</v>
      </c>
      <c r="CK83" s="42">
        <f t="shared" si="851"/>
        <v>31.024999999999995</v>
      </c>
      <c r="CL83" s="42">
        <f t="shared" si="851"/>
        <v>30.866666666666671</v>
      </c>
      <c r="CM83" s="42">
        <f t="shared" si="851"/>
        <v>30.691666666666666</v>
      </c>
      <c r="CN83" s="42">
        <f t="shared" si="851"/>
        <v>30.779166666666669</v>
      </c>
      <c r="CO83" s="42">
        <f t="shared" si="851"/>
        <v>29.033333333333335</v>
      </c>
      <c r="CP83" s="42">
        <f t="shared" si="851"/>
        <v>29.050000000000008</v>
      </c>
      <c r="CQ83" s="42">
        <f t="shared" si="851"/>
        <v>29.041666666666668</v>
      </c>
      <c r="CR83" s="42">
        <f t="shared" si="851"/>
        <v>27.224999999999998</v>
      </c>
      <c r="CS83" s="42">
        <f t="shared" si="851"/>
        <v>27.233333333333334</v>
      </c>
      <c r="CT83" s="42">
        <f t="shared" si="851"/>
        <v>27.229166666666668</v>
      </c>
      <c r="CU83" s="42">
        <f t="shared" si="851"/>
        <v>28.716666666666665</v>
      </c>
      <c r="CV83" s="42">
        <f t="shared" si="851"/>
        <v>28.549999999999997</v>
      </c>
      <c r="CW83" s="42">
        <f t="shared" si="851"/>
        <v>28.633333333333329</v>
      </c>
      <c r="CX83" s="45" t="e">
        <f t="shared" si="851"/>
        <v>#DIV/0!</v>
      </c>
      <c r="CY83" s="42">
        <f>AVERAGE(CY70:CY81)</f>
        <v>30.400000000000002</v>
      </c>
      <c r="CZ83" s="42">
        <f t="shared" ref="CZ83:EU83" si="852">AVERAGE(CZ70:CZ81)</f>
        <v>30.424999999999997</v>
      </c>
      <c r="DA83" s="42">
        <f t="shared" si="852"/>
        <v>30.412500000000005</v>
      </c>
      <c r="DB83" s="42">
        <f t="shared" si="852"/>
        <v>28.383333333333329</v>
      </c>
      <c r="DC83" s="42">
        <f t="shared" si="852"/>
        <v>28.366666666666664</v>
      </c>
      <c r="DD83" s="42">
        <f t="shared" si="852"/>
        <v>28.374999999999996</v>
      </c>
      <c r="DE83" s="42">
        <f t="shared" si="852"/>
        <v>29.88333333333334</v>
      </c>
      <c r="DF83" s="42">
        <f t="shared" si="852"/>
        <v>29.750000000000004</v>
      </c>
      <c r="DG83" s="42">
        <f t="shared" si="852"/>
        <v>29.816666666666666</v>
      </c>
      <c r="DH83" s="42">
        <f t="shared" si="852"/>
        <v>28.541666666666668</v>
      </c>
      <c r="DI83" s="42">
        <f t="shared" si="852"/>
        <v>28.424999999999997</v>
      </c>
      <c r="DJ83" s="42">
        <f t="shared" si="852"/>
        <v>28.483333333333331</v>
      </c>
      <c r="DK83" s="42">
        <f t="shared" si="852"/>
        <v>29.974999999999998</v>
      </c>
      <c r="DL83" s="42">
        <f t="shared" si="852"/>
        <v>29.799999999999997</v>
      </c>
      <c r="DM83" s="42">
        <f t="shared" si="852"/>
        <v>29.887499999999999</v>
      </c>
      <c r="DN83" s="42">
        <f t="shared" si="852"/>
        <v>26.916666666666668</v>
      </c>
      <c r="DO83" s="42">
        <f t="shared" si="852"/>
        <v>26.766666666666666</v>
      </c>
      <c r="DP83" s="42">
        <f t="shared" si="852"/>
        <v>26.841666666666665</v>
      </c>
      <c r="DQ83" s="42">
        <f t="shared" si="852"/>
        <v>24.283333333333335</v>
      </c>
      <c r="DR83" s="42">
        <f t="shared" si="852"/>
        <v>24.216666666666669</v>
      </c>
      <c r="DS83" s="42">
        <f t="shared" si="852"/>
        <v>24.25</v>
      </c>
      <c r="DT83" s="42">
        <f t="shared" si="852"/>
        <v>27.608333333333334</v>
      </c>
      <c r="DU83" s="42">
        <f t="shared" si="852"/>
        <v>27.716666666666669</v>
      </c>
      <c r="DV83" s="42">
        <f t="shared" si="852"/>
        <v>27.662499999999998</v>
      </c>
      <c r="DW83" s="42">
        <f t="shared" si="852"/>
        <v>26.716666666666665</v>
      </c>
      <c r="DX83" s="42">
        <f t="shared" si="852"/>
        <v>26.700000000000003</v>
      </c>
      <c r="DY83" s="42">
        <f t="shared" si="852"/>
        <v>26.708333333333332</v>
      </c>
      <c r="DZ83" s="42">
        <f t="shared" si="852"/>
        <v>22.591666666666669</v>
      </c>
      <c r="EA83" s="42">
        <f t="shared" si="852"/>
        <v>22.474999999999998</v>
      </c>
      <c r="EB83" s="42">
        <f t="shared" si="852"/>
        <v>22.533333333333331</v>
      </c>
      <c r="EC83" s="42">
        <f t="shared" si="852"/>
        <v>30.516666666666662</v>
      </c>
      <c r="ED83" s="42">
        <f t="shared" si="852"/>
        <v>30.558333333333334</v>
      </c>
      <c r="EE83" s="42">
        <f t="shared" si="852"/>
        <v>30.537499999999998</v>
      </c>
      <c r="EF83" s="42">
        <f t="shared" si="852"/>
        <v>31.183333333333334</v>
      </c>
      <c r="EG83" s="42">
        <f t="shared" si="852"/>
        <v>31.041666666666668</v>
      </c>
      <c r="EH83" s="42">
        <f t="shared" si="852"/>
        <v>31.112500000000001</v>
      </c>
      <c r="EI83" s="42">
        <f t="shared" si="852"/>
        <v>30.574999999999999</v>
      </c>
      <c r="EJ83" s="42">
        <f t="shared" si="852"/>
        <v>30.55</v>
      </c>
      <c r="EK83" s="42">
        <f t="shared" si="852"/>
        <v>30.5625</v>
      </c>
      <c r="EL83" s="42">
        <f t="shared" si="852"/>
        <v>28.983333333333338</v>
      </c>
      <c r="EM83" s="42">
        <f t="shared" si="852"/>
        <v>28.858333333333338</v>
      </c>
      <c r="EN83" s="42">
        <f t="shared" si="852"/>
        <v>28.920833333333334</v>
      </c>
      <c r="EO83" s="42">
        <f t="shared" si="852"/>
        <v>26.916666666666668</v>
      </c>
      <c r="EP83" s="42">
        <f t="shared" si="852"/>
        <v>26.908333333333335</v>
      </c>
      <c r="EQ83" s="42">
        <f t="shared" si="852"/>
        <v>26.912499999999998</v>
      </c>
      <c r="ER83" s="42">
        <f t="shared" si="852"/>
        <v>28.400000000000002</v>
      </c>
      <c r="ES83" s="42">
        <f t="shared" si="852"/>
        <v>28.358333333333334</v>
      </c>
      <c r="ET83" s="42">
        <f t="shared" si="852"/>
        <v>28.379166666666674</v>
      </c>
      <c r="EU83" s="45" t="e">
        <f t="shared" si="852"/>
        <v>#DIV/0!</v>
      </c>
      <c r="EV83" s="42">
        <f>AVERAGE(EV70:EV81)</f>
        <v>30.224999999999998</v>
      </c>
      <c r="EW83" s="42">
        <f t="shared" ref="EW83:GQ83" si="853">AVERAGE(EW70:EW81)</f>
        <v>30.275000000000006</v>
      </c>
      <c r="EX83" s="42">
        <f t="shared" si="853"/>
        <v>30.250000000000004</v>
      </c>
      <c r="EY83" s="42">
        <f t="shared" si="853"/>
        <v>27.8</v>
      </c>
      <c r="EZ83" s="42">
        <f t="shared" si="853"/>
        <v>27.866666666666671</v>
      </c>
      <c r="FA83" s="42">
        <f t="shared" si="853"/>
        <v>27.833333333333329</v>
      </c>
      <c r="FB83" s="42">
        <f t="shared" si="853"/>
        <v>29.633333333333336</v>
      </c>
      <c r="FC83" s="42">
        <f t="shared" si="853"/>
        <v>29.616666666666671</v>
      </c>
      <c r="FD83" s="42">
        <f t="shared" si="853"/>
        <v>29.625</v>
      </c>
      <c r="FE83" s="42">
        <f t="shared" si="853"/>
        <v>28.541666666666671</v>
      </c>
      <c r="FF83" s="42">
        <f t="shared" si="853"/>
        <v>28.408333333333335</v>
      </c>
      <c r="FG83" s="42">
        <f t="shared" si="853"/>
        <v>28.474999999999998</v>
      </c>
      <c r="FH83" s="42">
        <f t="shared" si="853"/>
        <v>29.958333333333332</v>
      </c>
      <c r="FI83" s="42">
        <f t="shared" si="853"/>
        <v>29.5</v>
      </c>
      <c r="FJ83" s="42">
        <f t="shared" si="853"/>
        <v>29.729166666666668</v>
      </c>
      <c r="FK83" s="42">
        <f t="shared" si="853"/>
        <v>26.558333333333337</v>
      </c>
      <c r="FL83" s="42">
        <f t="shared" si="853"/>
        <v>26.566666666666666</v>
      </c>
      <c r="FM83" s="42">
        <f t="shared" si="853"/>
        <v>26.562500000000004</v>
      </c>
      <c r="FN83" s="42">
        <f t="shared" si="853"/>
        <v>23.791666666666668</v>
      </c>
      <c r="FO83" s="42">
        <f t="shared" si="853"/>
        <v>23.925000000000001</v>
      </c>
      <c r="FP83" s="42">
        <f t="shared" si="853"/>
        <v>23.858333333333338</v>
      </c>
      <c r="FQ83" s="42">
        <f t="shared" si="853"/>
        <v>27.491666666666671</v>
      </c>
      <c r="FR83" s="42">
        <f t="shared" si="853"/>
        <v>27.333333333333339</v>
      </c>
      <c r="FS83" s="42">
        <f t="shared" si="853"/>
        <v>27.412499999999998</v>
      </c>
      <c r="FT83" s="42">
        <f t="shared" si="853"/>
        <v>26.083333333333332</v>
      </c>
      <c r="FU83" s="42">
        <f t="shared" si="853"/>
        <v>26.408333333333331</v>
      </c>
      <c r="FV83" s="42">
        <f t="shared" si="853"/>
        <v>26.245833333333337</v>
      </c>
      <c r="FW83" s="42">
        <f t="shared" si="853"/>
        <v>22.075000000000003</v>
      </c>
      <c r="FX83" s="42">
        <f t="shared" si="853"/>
        <v>21.991666666666671</v>
      </c>
      <c r="FY83" s="42">
        <f t="shared" si="853"/>
        <v>22.033333333333335</v>
      </c>
      <c r="FZ83" s="42">
        <f t="shared" si="853"/>
        <v>30.549999999999997</v>
      </c>
      <c r="GA83" s="42">
        <f t="shared" si="853"/>
        <v>30.383333333333329</v>
      </c>
      <c r="GB83" s="42">
        <f t="shared" si="853"/>
        <v>30.466666666666665</v>
      </c>
      <c r="GC83" s="42">
        <f t="shared" si="853"/>
        <v>31.349999999999998</v>
      </c>
      <c r="GD83" s="42">
        <f t="shared" si="853"/>
        <v>31.191666666666674</v>
      </c>
      <c r="GE83" s="42">
        <f t="shared" si="853"/>
        <v>31.270833333333332</v>
      </c>
      <c r="GF83" s="42">
        <f t="shared" si="853"/>
        <v>30.683333333333337</v>
      </c>
      <c r="GG83" s="42">
        <f t="shared" si="853"/>
        <v>30.541666666666671</v>
      </c>
      <c r="GH83" s="42">
        <f t="shared" si="853"/>
        <v>30.612500000000008</v>
      </c>
      <c r="GI83" s="42">
        <f t="shared" si="853"/>
        <v>28.666666666666668</v>
      </c>
      <c r="GJ83" s="42">
        <f t="shared" si="853"/>
        <v>28.599999999999998</v>
      </c>
      <c r="GK83" s="42">
        <f t="shared" si="853"/>
        <v>28.633333333333336</v>
      </c>
      <c r="GL83" s="42">
        <f t="shared" si="853"/>
        <v>26.799999999999997</v>
      </c>
      <c r="GM83" s="42">
        <f t="shared" si="853"/>
        <v>26.774999999999995</v>
      </c>
      <c r="GN83" s="42">
        <f t="shared" si="853"/>
        <v>26.787499999999998</v>
      </c>
      <c r="GO83" s="42">
        <f t="shared" si="853"/>
        <v>28.408333333333331</v>
      </c>
      <c r="GP83" s="42">
        <f t="shared" si="853"/>
        <v>28.275000000000002</v>
      </c>
      <c r="GQ83" s="42">
        <f t="shared" si="853"/>
        <v>28.341666666666665</v>
      </c>
      <c r="GR83" s="41"/>
      <c r="GS83" s="41"/>
      <c r="GT83" s="45"/>
      <c r="GU83" s="42">
        <f>AVERAGE(GU70:GU81)</f>
        <v>32.999333333333333</v>
      </c>
      <c r="GV83" s="42">
        <f>AVERAGE(GV70:GV81)</f>
        <v>33.022222222222219</v>
      </c>
      <c r="GW83" s="45" t="e">
        <f t="shared" ref="GW83:HH83" si="854">AVERAGE(GW70:GW81)</f>
        <v>#DIV/0!</v>
      </c>
      <c r="GX83" s="45" t="e">
        <f t="shared" si="854"/>
        <v>#DIV/0!</v>
      </c>
      <c r="GY83" s="42">
        <f t="shared" si="854"/>
        <v>28.521437500000001</v>
      </c>
      <c r="GZ83" s="42">
        <f t="shared" si="854"/>
        <v>28.554166666666671</v>
      </c>
      <c r="HA83" s="45" t="e">
        <f t="shared" si="854"/>
        <v>#DIV/0!</v>
      </c>
      <c r="HB83" s="45" t="e">
        <f t="shared" si="854"/>
        <v>#DIV/0!</v>
      </c>
      <c r="HC83" s="42">
        <f t="shared" si="854"/>
        <v>28.157989583333332</v>
      </c>
      <c r="HD83" s="42">
        <f t="shared" si="854"/>
        <v>28.201388888888889</v>
      </c>
      <c r="HE83" s="45" t="e">
        <f t="shared" si="854"/>
        <v>#DIV/0!</v>
      </c>
      <c r="HF83" s="45" t="e">
        <f t="shared" si="854"/>
        <v>#DIV/0!</v>
      </c>
      <c r="HG83" s="42">
        <f t="shared" si="854"/>
        <v>27.951302083333335</v>
      </c>
      <c r="HH83" s="42">
        <f t="shared" si="854"/>
        <v>28.020277777777778</v>
      </c>
      <c r="HI83" s="21"/>
    </row>
    <row r="84" spans="1:218" ht="15.5" x14ac:dyDescent="0.35">
      <c r="A84" s="18"/>
      <c r="B84" s="23"/>
      <c r="C84" s="18" t="e">
        <f>STDEV(C70:C74)</f>
        <v>#DIV/0!</v>
      </c>
      <c r="D84" s="41"/>
      <c r="E84" s="42">
        <f>STDEV(E70:E81)</f>
        <v>0.50173939873446582</v>
      </c>
      <c r="F84" s="42">
        <f t="shared" ref="F84:BA84" si="855">STDEV(F70:F81)</f>
        <v>0.39273709303097903</v>
      </c>
      <c r="G84" s="42">
        <f t="shared" si="855"/>
        <v>0.4407938774804408</v>
      </c>
      <c r="H84" s="42">
        <f t="shared" si="855"/>
        <v>0.62298158929944358</v>
      </c>
      <c r="I84" s="42">
        <f t="shared" si="855"/>
        <v>0.64713822232029983</v>
      </c>
      <c r="J84" s="42">
        <f t="shared" si="855"/>
        <v>0.63154152434317168</v>
      </c>
      <c r="K84" s="42">
        <f t="shared" si="855"/>
        <v>0.67532259406938766</v>
      </c>
      <c r="L84" s="42">
        <f t="shared" si="855"/>
        <v>0.59746941090711647</v>
      </c>
      <c r="M84" s="42">
        <f t="shared" si="855"/>
        <v>0.62915286960589623</v>
      </c>
      <c r="N84" s="42">
        <f t="shared" si="855"/>
        <v>0.59307876731714504</v>
      </c>
      <c r="O84" s="42">
        <f t="shared" si="855"/>
        <v>0.54827553347387414</v>
      </c>
      <c r="P84" s="42">
        <f t="shared" si="855"/>
        <v>0.56707316079759151</v>
      </c>
      <c r="Q84" s="42">
        <f t="shared" si="855"/>
        <v>0.58361465078085684</v>
      </c>
      <c r="R84" s="42">
        <f t="shared" si="855"/>
        <v>0.60521721620247937</v>
      </c>
      <c r="S84" s="42">
        <f t="shared" si="855"/>
        <v>0.57884092649174335</v>
      </c>
      <c r="T84" s="42">
        <f t="shared" si="855"/>
        <v>0.48139632761626272</v>
      </c>
      <c r="U84" s="42">
        <f t="shared" si="855"/>
        <v>0.43580298579087534</v>
      </c>
      <c r="V84" s="42">
        <f t="shared" si="855"/>
        <v>0.44594129250792225</v>
      </c>
      <c r="W84" s="42">
        <f t="shared" si="855"/>
        <v>1.0595525070290353</v>
      </c>
      <c r="X84" s="42">
        <f t="shared" si="855"/>
        <v>1.1483849001044373</v>
      </c>
      <c r="Y84" s="42">
        <f t="shared" si="855"/>
        <v>1.0969914090434587</v>
      </c>
      <c r="Z84" s="42">
        <f t="shared" si="855"/>
        <v>0.453521574108462</v>
      </c>
      <c r="AA84" s="42">
        <f t="shared" si="855"/>
        <v>0.48076643355829507</v>
      </c>
      <c r="AB84" s="42">
        <f t="shared" si="855"/>
        <v>0.44670510915530537</v>
      </c>
      <c r="AC84" s="42">
        <f t="shared" si="855"/>
        <v>0.55322744514404354</v>
      </c>
      <c r="AD84" s="42">
        <f t="shared" si="855"/>
        <v>0.69079444822390534</v>
      </c>
      <c r="AE84" s="42">
        <f t="shared" si="855"/>
        <v>0.60344654052594138</v>
      </c>
      <c r="AF84" s="42">
        <f t="shared" si="855"/>
        <v>1.2071441379126886</v>
      </c>
      <c r="AG84" s="42">
        <f t="shared" si="855"/>
        <v>1.2329749684106615</v>
      </c>
      <c r="AH84" s="42">
        <f t="shared" si="855"/>
        <v>1.2048827429432389</v>
      </c>
      <c r="AI84" s="42">
        <f t="shared" si="855"/>
        <v>0.82993245435268836</v>
      </c>
      <c r="AJ84" s="42">
        <f t="shared" si="855"/>
        <v>0.78547418606195962</v>
      </c>
      <c r="AK84" s="42">
        <f t="shared" si="855"/>
        <v>0.80127738926382763</v>
      </c>
      <c r="AL84" s="42">
        <f t="shared" si="855"/>
        <v>0.72670906187143425</v>
      </c>
      <c r="AM84" s="42">
        <f t="shared" si="855"/>
        <v>0.59460962493101899</v>
      </c>
      <c r="AN84" s="42">
        <f t="shared" si="855"/>
        <v>0.65342918282679818</v>
      </c>
      <c r="AO84" s="42">
        <f t="shared" si="855"/>
        <v>0.60371325724195979</v>
      </c>
      <c r="AP84" s="42">
        <f t="shared" si="855"/>
        <v>0.67823299831252748</v>
      </c>
      <c r="AQ84" s="42">
        <f t="shared" si="855"/>
        <v>0.62829434811940499</v>
      </c>
      <c r="AR84" s="42">
        <f t="shared" si="855"/>
        <v>0.65011653966924632</v>
      </c>
      <c r="AS84" s="42">
        <f t="shared" si="855"/>
        <v>0.72629195231669696</v>
      </c>
      <c r="AT84" s="42">
        <f t="shared" si="855"/>
        <v>0.68401665760329711</v>
      </c>
      <c r="AU84" s="42">
        <f t="shared" si="855"/>
        <v>0.68418276842234282</v>
      </c>
      <c r="AV84" s="42">
        <f t="shared" si="855"/>
        <v>0.64502760100681422</v>
      </c>
      <c r="AW84" s="42">
        <f t="shared" si="855"/>
        <v>0.6583237436969368</v>
      </c>
      <c r="AX84" s="42">
        <f t="shared" si="855"/>
        <v>0.54993112516409137</v>
      </c>
      <c r="AY84" s="42">
        <f t="shared" si="855"/>
        <v>0.52303021524631388</v>
      </c>
      <c r="AZ84" s="42">
        <f t="shared" si="855"/>
        <v>0.52633308384664146</v>
      </c>
      <c r="BA84" s="45" t="e">
        <f t="shared" si="855"/>
        <v>#DIV/0!</v>
      </c>
      <c r="BB84" s="42">
        <f>STDEV(BB70:BB81)</f>
        <v>0.64291005073286434</v>
      </c>
      <c r="BC84" s="42">
        <f t="shared" ref="BC84:CX84" si="856">STDEV(BC70:BC81)</f>
        <v>0.71329368340668742</v>
      </c>
      <c r="BD84" s="42">
        <f t="shared" si="856"/>
        <v>0.66520673478250336</v>
      </c>
      <c r="BE84" s="42">
        <f t="shared" si="856"/>
        <v>3.2479364077966726</v>
      </c>
      <c r="BF84" s="42">
        <f t="shared" si="856"/>
        <v>1.4239030865898141</v>
      </c>
      <c r="BG84" s="42">
        <f t="shared" si="856"/>
        <v>2.0319185962577788</v>
      </c>
      <c r="BH84" s="42">
        <f t="shared" si="856"/>
        <v>1.3324618363970298</v>
      </c>
      <c r="BI84" s="42">
        <f t="shared" si="856"/>
        <v>1.0752025883807226</v>
      </c>
      <c r="BJ84" s="42">
        <f t="shared" si="856"/>
        <v>1.1937970996578593</v>
      </c>
      <c r="BK84" s="42">
        <f t="shared" si="856"/>
        <v>1.2249922696107349</v>
      </c>
      <c r="BL84" s="42">
        <f t="shared" si="856"/>
        <v>1.1362818152361511</v>
      </c>
      <c r="BM84" s="42">
        <f t="shared" si="856"/>
        <v>1.1672536402196656</v>
      </c>
      <c r="BN84" s="42">
        <f t="shared" si="856"/>
        <v>1.0782631938221368</v>
      </c>
      <c r="BO84" s="42">
        <f t="shared" si="856"/>
        <v>1.0560073461636126</v>
      </c>
      <c r="BP84" s="42">
        <f t="shared" si="856"/>
        <v>1.061757762135292</v>
      </c>
      <c r="BQ84" s="42">
        <f t="shared" si="856"/>
        <v>0.71393064768012926</v>
      </c>
      <c r="BR84" s="42">
        <f t="shared" si="856"/>
        <v>0.72717802413705956</v>
      </c>
      <c r="BS84" s="42">
        <f t="shared" si="856"/>
        <v>0.69134256736768673</v>
      </c>
      <c r="BT84" s="42">
        <f t="shared" si="856"/>
        <v>1.0791059711491251</v>
      </c>
      <c r="BU84" s="42">
        <f t="shared" si="856"/>
        <v>1.0153369346719796</v>
      </c>
      <c r="BV84" s="42">
        <f t="shared" si="856"/>
        <v>1.0388932776874829</v>
      </c>
      <c r="BW84" s="42">
        <f t="shared" si="856"/>
        <v>1.2572215638486557</v>
      </c>
      <c r="BX84" s="42">
        <f t="shared" si="856"/>
        <v>1.3816985594155144</v>
      </c>
      <c r="BY84" s="42">
        <f t="shared" si="856"/>
        <v>1.3134502332222238</v>
      </c>
      <c r="BZ84" s="42">
        <f t="shared" si="856"/>
        <v>0.49328828623162485</v>
      </c>
      <c r="CA84" s="42">
        <f t="shared" si="856"/>
        <v>0.49627399567968367</v>
      </c>
      <c r="CB84" s="42">
        <f t="shared" si="856"/>
        <v>0.47216057232747222</v>
      </c>
      <c r="CC84" s="42">
        <f t="shared" si="856"/>
        <v>0.75257134968296291</v>
      </c>
      <c r="CD84" s="42">
        <f t="shared" si="856"/>
        <v>0.79467927588125253</v>
      </c>
      <c r="CE84" s="42">
        <f t="shared" si="856"/>
        <v>0.7301411237603731</v>
      </c>
      <c r="CF84" s="42">
        <f t="shared" si="856"/>
        <v>1.2512720799977191</v>
      </c>
      <c r="CG84" s="42">
        <f t="shared" si="856"/>
        <v>1.1215519550510309</v>
      </c>
      <c r="CH84" s="42">
        <f t="shared" si="856"/>
        <v>1.1767556194379476</v>
      </c>
      <c r="CI84" s="42">
        <f t="shared" si="856"/>
        <v>0.88420483023911467</v>
      </c>
      <c r="CJ84" s="42">
        <f t="shared" si="856"/>
        <v>0.71031363111336532</v>
      </c>
      <c r="CK84" s="42">
        <f t="shared" si="856"/>
        <v>0.79013807769160249</v>
      </c>
      <c r="CL84" s="42">
        <f t="shared" si="856"/>
        <v>0.92080333832951966</v>
      </c>
      <c r="CM84" s="42">
        <f t="shared" si="856"/>
        <v>0.79367766909762694</v>
      </c>
      <c r="CN84" s="42">
        <f t="shared" si="856"/>
        <v>0.83922538237605926</v>
      </c>
      <c r="CO84" s="42">
        <f t="shared" si="856"/>
        <v>0.89983163408327083</v>
      </c>
      <c r="CP84" s="42">
        <f t="shared" si="856"/>
        <v>0.88471875346195361</v>
      </c>
      <c r="CQ84" s="42">
        <f t="shared" si="856"/>
        <v>0.88852107289005577</v>
      </c>
      <c r="CR84" s="42">
        <f t="shared" si="856"/>
        <v>0.83570873569030713</v>
      </c>
      <c r="CS84" s="42">
        <f t="shared" si="856"/>
        <v>0.94612447127823229</v>
      </c>
      <c r="CT84" s="42">
        <f t="shared" si="856"/>
        <v>0.86140960939120925</v>
      </c>
      <c r="CU84" s="42">
        <f t="shared" si="856"/>
        <v>1.3756541143849506</v>
      </c>
      <c r="CV84" s="42">
        <f t="shared" si="856"/>
        <v>1.3853125672897468</v>
      </c>
      <c r="CW84" s="42">
        <f t="shared" si="856"/>
        <v>1.3716833277091158</v>
      </c>
      <c r="CX84" s="45" t="e">
        <f t="shared" si="856"/>
        <v>#DIV/0!</v>
      </c>
      <c r="CY84" s="42">
        <f>STDEV(CY70:CY81)</f>
        <v>0.68490211643044929</v>
      </c>
      <c r="CZ84" s="42">
        <f t="shared" ref="CZ84:EU84" si="857">STDEV(CZ70:CZ81)</f>
        <v>0.70598094231295694</v>
      </c>
      <c r="DA84" s="42">
        <f t="shared" si="857"/>
        <v>0.68527532622098131</v>
      </c>
      <c r="DB84" s="42">
        <f t="shared" si="857"/>
        <v>1.2423096769056148</v>
      </c>
      <c r="DC84" s="42">
        <f t="shared" si="857"/>
        <v>1.2360739411049755</v>
      </c>
      <c r="DD84" s="42">
        <f t="shared" si="857"/>
        <v>1.2296525747321696</v>
      </c>
      <c r="DE84" s="42">
        <f t="shared" si="857"/>
        <v>1.3670361658668286</v>
      </c>
      <c r="DF84" s="42">
        <f t="shared" si="857"/>
        <v>1.337229156944246</v>
      </c>
      <c r="DG84" s="42">
        <f t="shared" si="857"/>
        <v>1.3352448419218059</v>
      </c>
      <c r="DH84" s="42">
        <f t="shared" si="857"/>
        <v>1.124486414755508</v>
      </c>
      <c r="DI84" s="42">
        <f t="shared" si="857"/>
        <v>1.0287901102309893</v>
      </c>
      <c r="DJ84" s="42">
        <f t="shared" si="857"/>
        <v>1.0490977364412055</v>
      </c>
      <c r="DK84" s="42">
        <f t="shared" si="857"/>
        <v>1.252724303994371</v>
      </c>
      <c r="DL84" s="42">
        <f t="shared" si="857"/>
        <v>1.2321452098603549</v>
      </c>
      <c r="DM84" s="42">
        <f t="shared" si="857"/>
        <v>1.2336429791475327</v>
      </c>
      <c r="DN84" s="42">
        <f t="shared" si="857"/>
        <v>0.616195561244131</v>
      </c>
      <c r="DO84" s="42">
        <f t="shared" si="857"/>
        <v>0.63149653901496472</v>
      </c>
      <c r="DP84" s="42">
        <f t="shared" si="857"/>
        <v>0.61711695271912059</v>
      </c>
      <c r="DQ84" s="42">
        <f t="shared" si="857"/>
        <v>0.91833182093039356</v>
      </c>
      <c r="DR84" s="42">
        <f t="shared" si="857"/>
        <v>0.92425235960879404</v>
      </c>
      <c r="DS84" s="42">
        <f t="shared" si="857"/>
        <v>0.9147776679708467</v>
      </c>
      <c r="DT84" s="42">
        <f t="shared" si="857"/>
        <v>1.2191340692425419</v>
      </c>
      <c r="DU84" s="42">
        <f t="shared" si="857"/>
        <v>1.1598066714549955</v>
      </c>
      <c r="DV84" s="42">
        <f t="shared" si="857"/>
        <v>1.1801627391631593</v>
      </c>
      <c r="DW84" s="42">
        <f t="shared" si="857"/>
        <v>0.70689247392865173</v>
      </c>
      <c r="DX84" s="42">
        <f t="shared" si="857"/>
        <v>0.78044276477580987</v>
      </c>
      <c r="DY84" s="42">
        <f t="shared" si="857"/>
        <v>0.73911289989275608</v>
      </c>
      <c r="DZ84" s="42">
        <f t="shared" si="857"/>
        <v>0.79023395078273928</v>
      </c>
      <c r="EA84" s="42">
        <f t="shared" si="857"/>
        <v>0.64684549230020183</v>
      </c>
      <c r="EB84" s="42">
        <f t="shared" si="857"/>
        <v>0.7116987786382325</v>
      </c>
      <c r="EC84" s="42">
        <f t="shared" si="857"/>
        <v>1.1776967763264434</v>
      </c>
      <c r="ED84" s="42">
        <f t="shared" si="857"/>
        <v>1.2003471720020567</v>
      </c>
      <c r="EE84" s="42">
        <f t="shared" si="857"/>
        <v>1.1847755828924655</v>
      </c>
      <c r="EF84" s="42">
        <f t="shared" si="857"/>
        <v>0.99529194742349902</v>
      </c>
      <c r="EG84" s="42">
        <f t="shared" si="857"/>
        <v>0.86912530044797776</v>
      </c>
      <c r="EH84" s="42">
        <f t="shared" si="857"/>
        <v>0.92025811596529727</v>
      </c>
      <c r="EI84" s="42">
        <f t="shared" si="857"/>
        <v>0.92748437869716849</v>
      </c>
      <c r="EJ84" s="42">
        <f t="shared" si="857"/>
        <v>0.94436125599167908</v>
      </c>
      <c r="EK84" s="42">
        <f t="shared" si="857"/>
        <v>0.92223172990109337</v>
      </c>
      <c r="EL84" s="42">
        <f t="shared" si="857"/>
        <v>0.72842711413432437</v>
      </c>
      <c r="EM84" s="42">
        <f t="shared" si="857"/>
        <v>0.81848899957436361</v>
      </c>
      <c r="EN84" s="42">
        <f t="shared" si="857"/>
        <v>0.75962261363884764</v>
      </c>
      <c r="EO84" s="42">
        <f t="shared" si="857"/>
        <v>0.80997568238843143</v>
      </c>
      <c r="EP84" s="42">
        <f t="shared" si="857"/>
        <v>0.7890827048868293</v>
      </c>
      <c r="EQ84" s="42">
        <f t="shared" si="857"/>
        <v>0.77902182254414376</v>
      </c>
      <c r="ER84" s="42">
        <f t="shared" si="857"/>
        <v>1.5159755335036968</v>
      </c>
      <c r="ES84" s="42">
        <f t="shared" si="857"/>
        <v>1.6256234235368028</v>
      </c>
      <c r="ET84" s="42">
        <f t="shared" si="857"/>
        <v>1.5683602226143034</v>
      </c>
      <c r="EU84" s="45" t="e">
        <f t="shared" si="857"/>
        <v>#DIV/0!</v>
      </c>
      <c r="EV84" s="42">
        <f>STDEV(EV70:EV81)</f>
        <v>0.73128156497530228</v>
      </c>
      <c r="EW84" s="42">
        <f t="shared" ref="EW84:GQ84" si="858">STDEV(EW70:EW81)</f>
        <v>0.73623736291053177</v>
      </c>
      <c r="EX84" s="42">
        <f t="shared" si="858"/>
        <v>0.72016412270840247</v>
      </c>
      <c r="EY84" s="42">
        <f t="shared" si="858"/>
        <v>1.1265393508843398</v>
      </c>
      <c r="EZ84" s="42">
        <f t="shared" si="858"/>
        <v>1.2404788909078133</v>
      </c>
      <c r="FA84" s="42">
        <f t="shared" si="858"/>
        <v>1.1776967763264432</v>
      </c>
      <c r="FB84" s="42">
        <f t="shared" si="858"/>
        <v>1.2264756109448016</v>
      </c>
      <c r="FC84" s="42">
        <f t="shared" si="858"/>
        <v>1.2223920910421597</v>
      </c>
      <c r="FD84" s="42">
        <f t="shared" si="858"/>
        <v>1.2214931250504262</v>
      </c>
      <c r="FE84" s="42">
        <f t="shared" si="858"/>
        <v>1.3433055114044969</v>
      </c>
      <c r="FF84" s="42">
        <f t="shared" si="858"/>
        <v>1.2086493839543928</v>
      </c>
      <c r="FG84" s="42">
        <f t="shared" si="858"/>
        <v>1.2558047039828504</v>
      </c>
      <c r="FH84" s="42">
        <f t="shared" si="858"/>
        <v>1.0492060490358097</v>
      </c>
      <c r="FI84" s="42">
        <f t="shared" si="858"/>
        <v>1.4603860012774952</v>
      </c>
      <c r="FJ84" s="42">
        <f t="shared" si="858"/>
        <v>1.1877132982281029</v>
      </c>
      <c r="FK84" s="42">
        <f t="shared" si="858"/>
        <v>0.52649498544332762</v>
      </c>
      <c r="FL84" s="42">
        <f t="shared" si="858"/>
        <v>0.59746941090711692</v>
      </c>
      <c r="FM84" s="42">
        <f t="shared" si="858"/>
        <v>0.54277276343537417</v>
      </c>
      <c r="FN84" s="42">
        <f t="shared" si="858"/>
        <v>0.94335796091634372</v>
      </c>
      <c r="FO84" s="42">
        <f t="shared" si="858"/>
        <v>0.85718885157981795</v>
      </c>
      <c r="FP84" s="42">
        <f t="shared" si="858"/>
        <v>0.88570293946091005</v>
      </c>
      <c r="FQ84" s="42">
        <f t="shared" si="858"/>
        <v>1.2302685097411077</v>
      </c>
      <c r="FR84" s="42">
        <f t="shared" si="858"/>
        <v>1.2412115293559189</v>
      </c>
      <c r="FS84" s="42">
        <f t="shared" si="858"/>
        <v>1.2197475521226071</v>
      </c>
      <c r="FT84" s="42">
        <f t="shared" si="858"/>
        <v>0.7685089853775694</v>
      </c>
      <c r="FU84" s="42">
        <f t="shared" si="858"/>
        <v>0.75131198377884068</v>
      </c>
      <c r="FV84" s="42">
        <f t="shared" si="858"/>
        <v>0.72156973244994105</v>
      </c>
      <c r="FW84" s="42">
        <f t="shared" si="858"/>
        <v>0.9909820657032371</v>
      </c>
      <c r="FX84" s="42">
        <f t="shared" si="858"/>
        <v>0.86912530044797809</v>
      </c>
      <c r="FY84" s="42">
        <f t="shared" si="858"/>
        <v>0.92425235960879482</v>
      </c>
      <c r="FZ84" s="42">
        <f t="shared" si="858"/>
        <v>1.2056684302229876</v>
      </c>
      <c r="GA84" s="42">
        <f t="shared" si="858"/>
        <v>1.1543068233464797</v>
      </c>
      <c r="GB84" s="42">
        <f t="shared" si="858"/>
        <v>1.1709229718733023</v>
      </c>
      <c r="GC84" s="42">
        <f t="shared" si="858"/>
        <v>1.0431595363039239</v>
      </c>
      <c r="GD84" s="42">
        <f t="shared" si="858"/>
        <v>0.93561679542363241</v>
      </c>
      <c r="GE84" s="42">
        <f t="shared" si="858"/>
        <v>0.98013411265391592</v>
      </c>
      <c r="GF84" s="42">
        <f t="shared" si="858"/>
        <v>1.0919817958300604</v>
      </c>
      <c r="GG84" s="42">
        <f t="shared" si="858"/>
        <v>0.95199153293917327</v>
      </c>
      <c r="GH84" s="42">
        <f t="shared" si="858"/>
        <v>1.0151410560293397</v>
      </c>
      <c r="GI84" s="42">
        <f t="shared" si="858"/>
        <v>0.91486047951023541</v>
      </c>
      <c r="GJ84" s="42">
        <f t="shared" si="858"/>
        <v>1.0224747162910903</v>
      </c>
      <c r="GK84" s="42">
        <f t="shared" si="858"/>
        <v>0.9470848414844879</v>
      </c>
      <c r="GL84" s="42">
        <f t="shared" si="858"/>
        <v>1.0036297759994606</v>
      </c>
      <c r="GM84" s="42">
        <f t="shared" si="858"/>
        <v>0.76053211037344814</v>
      </c>
      <c r="GN84" s="42">
        <f t="shared" si="858"/>
        <v>0.84453456789147219</v>
      </c>
      <c r="GO84" s="42">
        <f t="shared" si="858"/>
        <v>1.1437246436997242</v>
      </c>
      <c r="GP84" s="42">
        <f t="shared" si="858"/>
        <v>1.3239918978054759</v>
      </c>
      <c r="GQ84" s="42">
        <f t="shared" si="858"/>
        <v>1.2176417844142491</v>
      </c>
      <c r="GR84" s="41"/>
      <c r="GS84" s="41"/>
      <c r="GT84" s="45"/>
      <c r="GU84" s="42">
        <f>STDEV(GU70:GU81)</f>
        <v>0.33523507836315497</v>
      </c>
      <c r="GV84" s="42">
        <f>STDEV(GV70:GV81)</f>
        <v>0.36292953188993216</v>
      </c>
      <c r="GW84" s="45" t="e">
        <f t="shared" ref="GW84:HH84" si="859">STDEV(GW70:GW81)</f>
        <v>#DIV/0!</v>
      </c>
      <c r="GX84" s="45" t="e">
        <f t="shared" si="859"/>
        <v>#DIV/0!</v>
      </c>
      <c r="GY84" s="42">
        <f t="shared" si="859"/>
        <v>0.46661433942964442</v>
      </c>
      <c r="GZ84" s="42">
        <f t="shared" si="859"/>
        <v>0.49444617523247014</v>
      </c>
      <c r="HA84" s="45" t="e">
        <f t="shared" si="859"/>
        <v>#DIV/0!</v>
      </c>
      <c r="HB84" s="45" t="e">
        <f t="shared" si="859"/>
        <v>#DIV/0!</v>
      </c>
      <c r="HC84" s="42">
        <f t="shared" si="859"/>
        <v>0.45681861036888183</v>
      </c>
      <c r="HD84" s="42">
        <f t="shared" si="859"/>
        <v>0.4420143476197167</v>
      </c>
      <c r="HE84" s="45" t="e">
        <f t="shared" si="859"/>
        <v>#DIV/0!</v>
      </c>
      <c r="HF84" s="45" t="e">
        <f t="shared" si="859"/>
        <v>#DIV/0!</v>
      </c>
      <c r="HG84" s="42">
        <f t="shared" si="859"/>
        <v>0.43833905080562274</v>
      </c>
      <c r="HH84" s="42">
        <f t="shared" si="859"/>
        <v>0.45686781310702734</v>
      </c>
      <c r="HI84" s="21"/>
    </row>
    <row r="85" spans="1:218" ht="15.5" x14ac:dyDescent="0.35">
      <c r="A85" s="17"/>
      <c r="B85" s="17"/>
      <c r="C85" s="17"/>
      <c r="D85" s="21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21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21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21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21"/>
      <c r="GS85" s="21"/>
      <c r="GT85" s="18"/>
      <c r="GU85" s="18"/>
      <c r="GV85" s="18"/>
      <c r="GW85" s="21"/>
      <c r="GX85" s="18"/>
      <c r="GY85" s="18"/>
      <c r="GZ85" s="18"/>
      <c r="HA85" s="21"/>
      <c r="HB85" s="18"/>
      <c r="HC85" s="18"/>
      <c r="HD85" s="18"/>
      <c r="HE85" s="21"/>
      <c r="HF85" s="18"/>
      <c r="HG85" s="18"/>
      <c r="HH85" s="18"/>
      <c r="HI85" s="21"/>
    </row>
    <row r="86" spans="1:218" x14ac:dyDescent="0.35">
      <c r="A86" s="58"/>
      <c r="B86" s="61"/>
      <c r="C86" s="61"/>
      <c r="D86" s="61"/>
      <c r="E86" s="63"/>
      <c r="F86" s="63"/>
      <c r="G86" s="62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6"/>
      <c r="BB86" s="58"/>
      <c r="BC86" s="58"/>
      <c r="BD86" s="62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6"/>
      <c r="CY86" s="58"/>
      <c r="CZ86" s="58"/>
      <c r="DA86" s="62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6"/>
      <c r="EV86" s="58"/>
      <c r="EW86" s="58"/>
      <c r="EX86" s="62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61"/>
      <c r="GR86" s="58"/>
      <c r="GS86" s="56"/>
      <c r="GT86" s="56"/>
      <c r="GU86" s="62"/>
      <c r="GV86" s="62"/>
      <c r="GW86" s="56"/>
      <c r="GX86" s="56"/>
      <c r="GY86" s="62"/>
      <c r="GZ86" s="62"/>
      <c r="HA86" s="56"/>
      <c r="HB86" s="56"/>
      <c r="HC86" s="62"/>
      <c r="HD86" s="62"/>
      <c r="HE86" s="56"/>
      <c r="HF86" s="56"/>
      <c r="HG86" s="62"/>
      <c r="HH86" s="62"/>
      <c r="HI86" s="58"/>
      <c r="HJ86" s="58"/>
    </row>
    <row r="87" spans="1:218" x14ac:dyDescent="0.35">
      <c r="A87" s="58"/>
      <c r="B87" s="63"/>
      <c r="C87" s="61"/>
      <c r="D87" s="61"/>
      <c r="E87" s="61"/>
      <c r="F87" s="63"/>
      <c r="G87" s="62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6"/>
      <c r="BB87" s="56"/>
      <c r="BC87" s="58"/>
      <c r="BD87" s="62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6"/>
      <c r="CY87" s="56"/>
      <c r="CZ87" s="58"/>
      <c r="DA87" s="62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6"/>
      <c r="EV87" s="56"/>
      <c r="EW87" s="58"/>
      <c r="EX87" s="62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61"/>
      <c r="GR87" s="56"/>
      <c r="GS87" s="56"/>
      <c r="GT87" s="56"/>
      <c r="GU87" s="62"/>
      <c r="GV87" s="62"/>
      <c r="GW87" s="56"/>
      <c r="GX87" s="56"/>
      <c r="GY87" s="62"/>
      <c r="GZ87" s="62"/>
      <c r="HA87" s="56"/>
      <c r="HB87" s="56"/>
      <c r="HC87" s="62"/>
      <c r="HD87" s="62"/>
      <c r="HE87" s="56"/>
      <c r="HF87" s="56"/>
      <c r="HG87" s="62"/>
      <c r="HH87" s="62"/>
      <c r="HI87" s="58"/>
      <c r="HJ87" s="58"/>
    </row>
    <row r="88" spans="1:218" x14ac:dyDescent="0.35">
      <c r="A88" s="58"/>
      <c r="B88" s="63"/>
      <c r="C88" s="61"/>
      <c r="D88" s="61"/>
      <c r="E88" s="61"/>
      <c r="F88" s="63"/>
      <c r="G88" s="62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6"/>
      <c r="BB88" s="56"/>
      <c r="BC88" s="58"/>
      <c r="BD88" s="62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6"/>
      <c r="CY88" s="56"/>
      <c r="CZ88" s="58"/>
      <c r="DA88" s="62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6"/>
      <c r="EV88" s="56"/>
      <c r="EW88" s="58"/>
      <c r="EX88" s="62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61"/>
      <c r="GR88" s="56"/>
      <c r="GS88" s="56"/>
      <c r="GT88" s="56"/>
      <c r="GU88" s="62"/>
      <c r="GV88" s="62"/>
      <c r="GW88" s="56"/>
      <c r="GX88" s="56"/>
      <c r="GY88" s="62"/>
      <c r="GZ88" s="62"/>
      <c r="HA88" s="56"/>
      <c r="HB88" s="56"/>
      <c r="HC88" s="62"/>
      <c r="HD88" s="62"/>
      <c r="HE88" s="56"/>
      <c r="HF88" s="56"/>
      <c r="HG88" s="62"/>
      <c r="HH88" s="62"/>
      <c r="HI88" s="58"/>
      <c r="HJ88" s="58"/>
    </row>
    <row r="89" spans="1:218" x14ac:dyDescent="0.35">
      <c r="A89" s="58"/>
      <c r="B89" s="63"/>
      <c r="C89" s="61"/>
      <c r="D89" s="61"/>
      <c r="E89" s="63"/>
      <c r="F89" s="63"/>
      <c r="G89" s="62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6"/>
      <c r="BB89" s="58"/>
      <c r="BC89" s="58"/>
      <c r="BD89" s="62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6"/>
      <c r="CY89" s="58"/>
      <c r="CZ89" s="58"/>
      <c r="DA89" s="62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6"/>
      <c r="EV89" s="58"/>
      <c r="EW89" s="58"/>
      <c r="EX89" s="62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61"/>
      <c r="GR89" s="58"/>
      <c r="GS89" s="56"/>
      <c r="GT89" s="56"/>
      <c r="GU89" s="62"/>
      <c r="GV89" s="62"/>
      <c r="GW89" s="56"/>
      <c r="GX89" s="56"/>
      <c r="GY89" s="62"/>
      <c r="GZ89" s="62"/>
      <c r="HA89" s="56"/>
      <c r="HB89" s="56"/>
      <c r="HC89" s="62"/>
      <c r="HD89" s="62"/>
      <c r="HE89" s="56"/>
      <c r="HF89" s="56"/>
      <c r="HG89" s="62"/>
      <c r="HH89" s="62"/>
      <c r="HI89" s="58"/>
      <c r="HJ89" s="58"/>
    </row>
    <row r="90" spans="1:218" x14ac:dyDescent="0.35">
      <c r="A90" s="58"/>
      <c r="B90" s="63"/>
      <c r="C90" s="61"/>
      <c r="D90" s="61"/>
      <c r="E90" s="63"/>
      <c r="F90" s="63"/>
      <c r="G90" s="62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6"/>
      <c r="BB90" s="58"/>
      <c r="BC90" s="58"/>
      <c r="BD90" s="62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6"/>
      <c r="CY90" s="58"/>
      <c r="CZ90" s="58"/>
      <c r="DA90" s="62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6"/>
      <c r="EV90" s="58"/>
      <c r="EW90" s="58"/>
      <c r="EX90" s="62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61"/>
      <c r="GR90" s="58"/>
      <c r="GS90" s="56"/>
      <c r="GT90" s="56"/>
      <c r="GU90" s="62"/>
      <c r="GV90" s="62"/>
      <c r="GW90" s="56"/>
      <c r="GX90" s="56"/>
      <c r="GY90" s="62"/>
      <c r="GZ90" s="62"/>
      <c r="HA90" s="56"/>
      <c r="HB90" s="56"/>
      <c r="HC90" s="62"/>
      <c r="HD90" s="62"/>
      <c r="HE90" s="56"/>
      <c r="HF90" s="56"/>
      <c r="HG90" s="62"/>
      <c r="HH90" s="62"/>
      <c r="HI90" s="58"/>
      <c r="HJ90" s="58"/>
    </row>
    <row r="91" spans="1:218" x14ac:dyDescent="0.35">
      <c r="A91" s="58"/>
      <c r="B91" s="63"/>
      <c r="C91" s="61"/>
      <c r="D91" s="61"/>
      <c r="E91" s="63"/>
      <c r="F91" s="63"/>
      <c r="G91" s="62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6"/>
      <c r="BB91" s="58"/>
      <c r="BC91" s="58"/>
      <c r="BD91" s="62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6"/>
      <c r="CY91" s="58"/>
      <c r="CZ91" s="58"/>
      <c r="DA91" s="62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6"/>
      <c r="EV91" s="58"/>
      <c r="EW91" s="58"/>
      <c r="EX91" s="62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61"/>
      <c r="GR91" s="58"/>
      <c r="GS91" s="56"/>
      <c r="GT91" s="56"/>
      <c r="GU91" s="62"/>
      <c r="GV91" s="62"/>
      <c r="GW91" s="56"/>
      <c r="GX91" s="56"/>
      <c r="GY91" s="62"/>
      <c r="GZ91" s="62"/>
      <c r="HA91" s="56"/>
      <c r="HB91" s="56"/>
      <c r="HC91" s="62"/>
      <c r="HD91" s="62"/>
      <c r="HE91" s="56"/>
      <c r="HF91" s="56"/>
      <c r="HG91" s="62"/>
      <c r="HH91" s="62"/>
      <c r="HI91" s="58"/>
      <c r="HJ91" s="58"/>
    </row>
    <row r="92" spans="1:218" x14ac:dyDescent="0.35">
      <c r="A92" s="58"/>
      <c r="B92" s="63"/>
      <c r="C92" s="61"/>
      <c r="D92" s="61"/>
      <c r="E92" s="63"/>
      <c r="F92" s="63"/>
      <c r="G92" s="62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6"/>
      <c r="BB92" s="58"/>
      <c r="BC92" s="58"/>
      <c r="BD92" s="62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6"/>
      <c r="CY92" s="58"/>
      <c r="CZ92" s="58"/>
      <c r="DA92" s="62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6"/>
      <c r="EV92" s="58"/>
      <c r="EW92" s="58"/>
      <c r="EX92" s="62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61"/>
      <c r="GR92" s="58"/>
      <c r="GS92" s="56"/>
      <c r="GT92" s="56"/>
      <c r="GU92" s="62"/>
      <c r="GV92" s="62"/>
      <c r="GW92" s="56"/>
      <c r="GX92" s="56"/>
      <c r="GY92" s="62"/>
      <c r="GZ92" s="62"/>
      <c r="HA92" s="56"/>
      <c r="HB92" s="56"/>
      <c r="HC92" s="62"/>
      <c r="HD92" s="62"/>
      <c r="HE92" s="56"/>
      <c r="HF92" s="56"/>
      <c r="HG92" s="62"/>
      <c r="HH92" s="62"/>
      <c r="HI92" s="58"/>
      <c r="HJ92" s="58"/>
    </row>
    <row r="93" spans="1:218" x14ac:dyDescent="0.35">
      <c r="A93" s="58"/>
      <c r="B93" s="63"/>
      <c r="C93" s="61"/>
      <c r="D93" s="61"/>
      <c r="E93" s="63"/>
      <c r="F93" s="63"/>
      <c r="G93" s="62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6"/>
      <c r="BB93" s="58"/>
      <c r="BC93" s="58"/>
      <c r="BD93" s="62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6"/>
      <c r="CY93" s="58"/>
      <c r="CZ93" s="58"/>
      <c r="DA93" s="62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6"/>
      <c r="EV93" s="58"/>
      <c r="EW93" s="58"/>
      <c r="EX93" s="62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61"/>
      <c r="GR93" s="58"/>
      <c r="GS93" s="56"/>
      <c r="GT93" s="56"/>
      <c r="GU93" s="62"/>
      <c r="GV93" s="62"/>
      <c r="GW93" s="56"/>
      <c r="GX93" s="56"/>
      <c r="GY93" s="62"/>
      <c r="GZ93" s="62"/>
      <c r="HA93" s="56"/>
      <c r="HB93" s="56"/>
      <c r="HC93" s="62"/>
      <c r="HD93" s="62"/>
      <c r="HE93" s="56"/>
      <c r="HF93" s="56"/>
      <c r="HG93" s="62"/>
      <c r="HH93" s="62"/>
      <c r="HI93" s="58"/>
      <c r="HJ93" s="58"/>
    </row>
    <row r="94" spans="1:218" x14ac:dyDescent="0.35">
      <c r="A94" s="58"/>
      <c r="B94" s="63"/>
      <c r="C94" s="61"/>
      <c r="D94" s="61"/>
      <c r="E94" s="64"/>
      <c r="F94" s="64"/>
      <c r="G94" s="62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6"/>
      <c r="BB94" s="60"/>
      <c r="BC94" s="60"/>
      <c r="BD94" s="62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6"/>
      <c r="CY94" s="60"/>
      <c r="CZ94" s="60"/>
      <c r="DA94" s="62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6"/>
      <c r="EV94" s="60"/>
      <c r="EW94" s="60"/>
      <c r="EX94" s="62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61"/>
      <c r="GR94" s="60"/>
      <c r="GS94" s="56"/>
      <c r="GT94" s="56"/>
      <c r="GU94" s="62"/>
      <c r="GV94" s="62"/>
      <c r="GW94" s="56"/>
      <c r="GX94" s="56"/>
      <c r="GY94" s="62"/>
      <c r="GZ94" s="62"/>
      <c r="HA94" s="56"/>
      <c r="HB94" s="56"/>
      <c r="HC94" s="62"/>
      <c r="HD94" s="62"/>
      <c r="HE94" s="56"/>
      <c r="HF94" s="56"/>
      <c r="HG94" s="62"/>
      <c r="HH94" s="62"/>
      <c r="HI94" s="58"/>
      <c r="HJ94" s="58"/>
    </row>
    <row r="95" spans="1:218" x14ac:dyDescent="0.35">
      <c r="A95" s="58"/>
      <c r="B95" s="63"/>
      <c r="C95" s="61"/>
      <c r="D95" s="61"/>
      <c r="E95" s="64"/>
      <c r="F95" s="64"/>
      <c r="G95" s="62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6"/>
      <c r="BB95" s="60"/>
      <c r="BC95" s="60"/>
      <c r="BD95" s="62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6"/>
      <c r="CY95" s="60"/>
      <c r="CZ95" s="60"/>
      <c r="DA95" s="62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6"/>
      <c r="EV95" s="60"/>
      <c r="EW95" s="60"/>
      <c r="EX95" s="62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61"/>
      <c r="GR95" s="60"/>
      <c r="GS95" s="56"/>
      <c r="GT95" s="56"/>
      <c r="GU95" s="62"/>
      <c r="GV95" s="62"/>
      <c r="GW95" s="56"/>
      <c r="GX95" s="56"/>
      <c r="GY95" s="62"/>
      <c r="GZ95" s="62"/>
      <c r="HA95" s="56"/>
      <c r="HB95" s="56"/>
      <c r="HC95" s="62"/>
      <c r="HD95" s="62"/>
      <c r="HE95" s="56"/>
      <c r="HF95" s="56"/>
      <c r="HG95" s="62"/>
      <c r="HH95" s="62"/>
      <c r="HI95" s="58"/>
      <c r="HJ95" s="58"/>
    </row>
    <row r="96" spans="1:218" x14ac:dyDescent="0.35">
      <c r="A96" s="58"/>
      <c r="B96" s="58"/>
      <c r="C96" s="58"/>
      <c r="D96" s="58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58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58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58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</row>
    <row r="97" spans="1:218" x14ac:dyDescent="0.35">
      <c r="A97" s="58"/>
      <c r="B97" s="58"/>
      <c r="C97" s="58"/>
      <c r="D97" s="58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58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58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58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</row>
    <row r="98" spans="1:218" x14ac:dyDescent="0.35"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</row>
    <row r="99" spans="1:218" x14ac:dyDescent="0.35"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</row>
    <row r="100" spans="1:218" x14ac:dyDescent="0.35"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</row>
    <row r="101" spans="1:218" x14ac:dyDescent="0.35"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</row>
  </sheetData>
  <mergeCells count="336">
    <mergeCell ref="GT2:GV2"/>
    <mergeCell ref="GX2:GZ2"/>
    <mergeCell ref="HB2:HD2"/>
    <mergeCell ref="HF2:HH2"/>
    <mergeCell ref="GT3:GV3"/>
    <mergeCell ref="GX3:GZ3"/>
    <mergeCell ref="HB3:HD3"/>
    <mergeCell ref="HF3:HH3"/>
    <mergeCell ref="GT5:GV5"/>
    <mergeCell ref="GX5:GZ5"/>
    <mergeCell ref="HB5:HD5"/>
    <mergeCell ref="HF5:HH5"/>
    <mergeCell ref="GT66:GV66"/>
    <mergeCell ref="GX66:GZ66"/>
    <mergeCell ref="HB66:HD66"/>
    <mergeCell ref="HF66:HH66"/>
    <mergeCell ref="GT45:GV45"/>
    <mergeCell ref="GX45:GZ45"/>
    <mergeCell ref="HB45:HD45"/>
    <mergeCell ref="HF45:HH45"/>
    <mergeCell ref="GT65:GV65"/>
    <mergeCell ref="GX65:GZ65"/>
    <mergeCell ref="HB65:HD65"/>
    <mergeCell ref="HF65:HH65"/>
    <mergeCell ref="GT47:GV47"/>
    <mergeCell ref="GX47:GZ47"/>
    <mergeCell ref="HB47:HD47"/>
    <mergeCell ref="HF47:HH47"/>
    <mergeCell ref="HF44:HH44"/>
    <mergeCell ref="EL25:EN25"/>
    <mergeCell ref="EO25:EQ25"/>
    <mergeCell ref="ER25:ET25"/>
    <mergeCell ref="BB3:CW3"/>
    <mergeCell ref="BB4:BD4"/>
    <mergeCell ref="BE4:BG4"/>
    <mergeCell ref="CL4:CN4"/>
    <mergeCell ref="CR25:CT25"/>
    <mergeCell ref="CU25:CW25"/>
    <mergeCell ref="DH25:DJ25"/>
    <mergeCell ref="DK25:DM25"/>
    <mergeCell ref="DN25:DP25"/>
    <mergeCell ref="DQ25:DS25"/>
    <mergeCell ref="EI25:EK25"/>
    <mergeCell ref="BH4:BJ4"/>
    <mergeCell ref="BK4:BM4"/>
    <mergeCell ref="BN4:BP4"/>
    <mergeCell ref="BQ4:BS4"/>
    <mergeCell ref="BT4:BV4"/>
    <mergeCell ref="BW4:BY4"/>
    <mergeCell ref="CY3:ET3"/>
    <mergeCell ref="CY4:DA4"/>
    <mergeCell ref="DB4:DD4"/>
    <mergeCell ref="DE4:DG4"/>
    <mergeCell ref="DH4:DJ4"/>
    <mergeCell ref="DK4:DM4"/>
    <mergeCell ref="DN4:DP4"/>
    <mergeCell ref="DQ4:DS4"/>
    <mergeCell ref="DT4:DV4"/>
    <mergeCell ref="EL4:EN4"/>
    <mergeCell ref="EO4:EQ4"/>
    <mergeCell ref="ER4:ET4"/>
    <mergeCell ref="DW4:DY4"/>
    <mergeCell ref="DZ4:EB4"/>
    <mergeCell ref="EC4:EE4"/>
    <mergeCell ref="EF4:EH4"/>
    <mergeCell ref="EI4:EK4"/>
    <mergeCell ref="GI4:GK4"/>
    <mergeCell ref="GL4:GN4"/>
    <mergeCell ref="GO4:GQ4"/>
    <mergeCell ref="FQ25:FS25"/>
    <mergeCell ref="FT25:FV25"/>
    <mergeCell ref="FW25:FY25"/>
    <mergeCell ref="FT4:FV4"/>
    <mergeCell ref="FW4:FY4"/>
    <mergeCell ref="FZ4:GB4"/>
    <mergeCell ref="GC4:GE4"/>
    <mergeCell ref="GF4:GH4"/>
    <mergeCell ref="GL25:GN25"/>
    <mergeCell ref="E2:AZ2"/>
    <mergeCell ref="E3:AZ3"/>
    <mergeCell ref="E4:G4"/>
    <mergeCell ref="H4:J4"/>
    <mergeCell ref="K4:M4"/>
    <mergeCell ref="N4:P4"/>
    <mergeCell ref="Q4:S4"/>
    <mergeCell ref="T4:V4"/>
    <mergeCell ref="E24:AZ24"/>
    <mergeCell ref="AL4:AN4"/>
    <mergeCell ref="E23:AZ23"/>
    <mergeCell ref="AX4:AZ4"/>
    <mergeCell ref="AU4:AW4"/>
    <mergeCell ref="AR4:AT4"/>
    <mergeCell ref="AO4:AQ4"/>
    <mergeCell ref="AI4:AK4"/>
    <mergeCell ref="AF4:AH4"/>
    <mergeCell ref="AC4:AE4"/>
    <mergeCell ref="Z4:AB4"/>
    <mergeCell ref="W4:Y4"/>
    <mergeCell ref="BZ4:CB4"/>
    <mergeCell ref="CC4:CE4"/>
    <mergeCell ref="CF4:CH4"/>
    <mergeCell ref="CI4:CK4"/>
    <mergeCell ref="AF67:AH67"/>
    <mergeCell ref="AX67:AZ67"/>
    <mergeCell ref="T46:V46"/>
    <mergeCell ref="W46:Y46"/>
    <mergeCell ref="Z46:AB46"/>
    <mergeCell ref="E45:AZ45"/>
    <mergeCell ref="E46:G46"/>
    <mergeCell ref="H46:J46"/>
    <mergeCell ref="K46:M46"/>
    <mergeCell ref="E25:G25"/>
    <mergeCell ref="H25:J25"/>
    <mergeCell ref="K25:M25"/>
    <mergeCell ref="N25:P25"/>
    <mergeCell ref="Q25:S25"/>
    <mergeCell ref="T25:V25"/>
    <mergeCell ref="W25:Y25"/>
    <mergeCell ref="Z25:AB25"/>
    <mergeCell ref="AX25:AZ25"/>
    <mergeCell ref="Z67:AB67"/>
    <mergeCell ref="AC67:AE67"/>
    <mergeCell ref="AR46:AT46"/>
    <mergeCell ref="E44:AZ44"/>
    <mergeCell ref="Q46:S46"/>
    <mergeCell ref="BB2:CW2"/>
    <mergeCell ref="BB23:CW23"/>
    <mergeCell ref="BB24:CW24"/>
    <mergeCell ref="BB25:BD25"/>
    <mergeCell ref="BE25:BG25"/>
    <mergeCell ref="BH25:BJ25"/>
    <mergeCell ref="BK25:BM25"/>
    <mergeCell ref="BN25:BP25"/>
    <mergeCell ref="BQ25:BS25"/>
    <mergeCell ref="CC25:CE25"/>
    <mergeCell ref="CF25:CH25"/>
    <mergeCell ref="CI25:CK25"/>
    <mergeCell ref="CL25:CN25"/>
    <mergeCell ref="CO25:CQ25"/>
    <mergeCell ref="CO4:CQ4"/>
    <mergeCell ref="CR4:CT4"/>
    <mergeCell ref="CU4:CW4"/>
    <mergeCell ref="BT25:BV25"/>
    <mergeCell ref="BW25:BY25"/>
    <mergeCell ref="BE46:BG46"/>
    <mergeCell ref="BH46:BJ46"/>
    <mergeCell ref="BB65:CW65"/>
    <mergeCell ref="BB44:CW44"/>
    <mergeCell ref="AU67:AW67"/>
    <mergeCell ref="AU46:AW46"/>
    <mergeCell ref="AX46:AZ46"/>
    <mergeCell ref="E65:AZ65"/>
    <mergeCell ref="E66:AZ66"/>
    <mergeCell ref="E67:G67"/>
    <mergeCell ref="H67:J67"/>
    <mergeCell ref="K67:M67"/>
    <mergeCell ref="N67:P67"/>
    <mergeCell ref="Q67:S67"/>
    <mergeCell ref="AC46:AE46"/>
    <mergeCell ref="AF46:AH46"/>
    <mergeCell ref="AI46:AK46"/>
    <mergeCell ref="AL46:AN46"/>
    <mergeCell ref="AO46:AQ46"/>
    <mergeCell ref="N46:P46"/>
    <mergeCell ref="AI67:AK67"/>
    <mergeCell ref="AL67:AN67"/>
    <mergeCell ref="AO67:AQ67"/>
    <mergeCell ref="AR67:AT67"/>
    <mergeCell ref="T67:V67"/>
    <mergeCell ref="W67:Y67"/>
    <mergeCell ref="BB66:CW66"/>
    <mergeCell ref="BB67:BD67"/>
    <mergeCell ref="BE67:BG67"/>
    <mergeCell ref="BH67:BJ67"/>
    <mergeCell ref="BK67:BM67"/>
    <mergeCell ref="BN67:BP67"/>
    <mergeCell ref="BQ67:BS67"/>
    <mergeCell ref="BT67:BV67"/>
    <mergeCell ref="BW67:BY67"/>
    <mergeCell ref="CO67:CQ67"/>
    <mergeCell ref="CR67:CT67"/>
    <mergeCell ref="CU67:CW67"/>
    <mergeCell ref="BZ67:CB67"/>
    <mergeCell ref="CC67:CE67"/>
    <mergeCell ref="CF67:CH67"/>
    <mergeCell ref="CI67:CK67"/>
    <mergeCell ref="CL67:CN67"/>
    <mergeCell ref="BK46:BM46"/>
    <mergeCell ref="BN46:BP46"/>
    <mergeCell ref="CI46:CK46"/>
    <mergeCell ref="CL46:CN46"/>
    <mergeCell ref="CO46:CQ46"/>
    <mergeCell ref="CR46:CT46"/>
    <mergeCell ref="BB45:CW45"/>
    <mergeCell ref="CU46:CW46"/>
    <mergeCell ref="BT46:BV46"/>
    <mergeCell ref="BW46:BY46"/>
    <mergeCell ref="BZ46:CB46"/>
    <mergeCell ref="CC46:CE46"/>
    <mergeCell ref="BB46:BD46"/>
    <mergeCell ref="CF46:CH46"/>
    <mergeCell ref="BQ46:BS46"/>
    <mergeCell ref="EL67:EN67"/>
    <mergeCell ref="EO67:EQ67"/>
    <mergeCell ref="ER67:ET67"/>
    <mergeCell ref="CY46:DA46"/>
    <mergeCell ref="DB46:DD46"/>
    <mergeCell ref="DE46:DG46"/>
    <mergeCell ref="CY44:ET44"/>
    <mergeCell ref="CY45:ET45"/>
    <mergeCell ref="DH46:DJ46"/>
    <mergeCell ref="DK46:DM46"/>
    <mergeCell ref="DN46:DP46"/>
    <mergeCell ref="DQ46:DS46"/>
    <mergeCell ref="EI46:EK46"/>
    <mergeCell ref="EL46:EN46"/>
    <mergeCell ref="EO46:EQ46"/>
    <mergeCell ref="ER46:ET46"/>
    <mergeCell ref="EC46:EE46"/>
    <mergeCell ref="EF46:EH46"/>
    <mergeCell ref="CY2:ET2"/>
    <mergeCell ref="CY23:ET23"/>
    <mergeCell ref="CY24:ET24"/>
    <mergeCell ref="CY25:DA25"/>
    <mergeCell ref="DB25:DD25"/>
    <mergeCell ref="DE25:DG25"/>
    <mergeCell ref="DW67:DY67"/>
    <mergeCell ref="DZ67:EB67"/>
    <mergeCell ref="EC67:EE67"/>
    <mergeCell ref="EF67:EH67"/>
    <mergeCell ref="EI67:EK67"/>
    <mergeCell ref="CY66:ET66"/>
    <mergeCell ref="CY67:DA67"/>
    <mergeCell ref="DB67:DD67"/>
    <mergeCell ref="DE67:DG67"/>
    <mergeCell ref="DH67:DJ67"/>
    <mergeCell ref="DK67:DM67"/>
    <mergeCell ref="DN67:DP67"/>
    <mergeCell ref="DQ67:DS67"/>
    <mergeCell ref="DT67:DV67"/>
    <mergeCell ref="CY65:ET65"/>
    <mergeCell ref="DT46:DV46"/>
    <mergeCell ref="DW46:DY46"/>
    <mergeCell ref="DZ46:EB46"/>
    <mergeCell ref="EV2:GQ2"/>
    <mergeCell ref="EV23:GQ23"/>
    <mergeCell ref="EV24:GQ24"/>
    <mergeCell ref="EV25:EX25"/>
    <mergeCell ref="EY25:FA25"/>
    <mergeCell ref="FB25:FD25"/>
    <mergeCell ref="FE25:FG25"/>
    <mergeCell ref="FH25:FJ25"/>
    <mergeCell ref="FK25:FM25"/>
    <mergeCell ref="FN25:FP25"/>
    <mergeCell ref="EV3:GQ3"/>
    <mergeCell ref="EV4:EX4"/>
    <mergeCell ref="EY4:FA4"/>
    <mergeCell ref="FB4:FD4"/>
    <mergeCell ref="FE4:FG4"/>
    <mergeCell ref="FH4:FJ4"/>
    <mergeCell ref="FK4:FM4"/>
    <mergeCell ref="FN4:FP4"/>
    <mergeCell ref="FQ4:FS4"/>
    <mergeCell ref="GO25:GQ25"/>
    <mergeCell ref="FZ25:GB25"/>
    <mergeCell ref="GC25:GE25"/>
    <mergeCell ref="GF25:GH25"/>
    <mergeCell ref="GI25:GK25"/>
    <mergeCell ref="FW67:FY67"/>
    <mergeCell ref="FZ67:GB67"/>
    <mergeCell ref="GC67:GE67"/>
    <mergeCell ref="GO46:GQ46"/>
    <mergeCell ref="EV65:GQ65"/>
    <mergeCell ref="EV66:GQ66"/>
    <mergeCell ref="EV67:EX67"/>
    <mergeCell ref="EY67:FA67"/>
    <mergeCell ref="FB67:FD67"/>
    <mergeCell ref="HB24:HD24"/>
    <mergeCell ref="HF24:HH24"/>
    <mergeCell ref="GT23:GV23"/>
    <mergeCell ref="GX23:GZ23"/>
    <mergeCell ref="HB23:HD23"/>
    <mergeCell ref="HF23:HH23"/>
    <mergeCell ref="GT24:GV24"/>
    <mergeCell ref="GX24:GZ24"/>
    <mergeCell ref="FE67:FG67"/>
    <mergeCell ref="FH67:FJ67"/>
    <mergeCell ref="FK67:FM67"/>
    <mergeCell ref="FN67:FP67"/>
    <mergeCell ref="GL46:GN46"/>
    <mergeCell ref="FK46:FM46"/>
    <mergeCell ref="FN46:FP46"/>
    <mergeCell ref="FQ46:FS46"/>
    <mergeCell ref="FT46:FV46"/>
    <mergeCell ref="FW46:FY46"/>
    <mergeCell ref="GF67:GH67"/>
    <mergeCell ref="GI67:GK67"/>
    <mergeCell ref="GL67:GN67"/>
    <mergeCell ref="EV44:GQ44"/>
    <mergeCell ref="EV45:GQ45"/>
    <mergeCell ref="EV46:EX46"/>
    <mergeCell ref="GT68:GV68"/>
    <mergeCell ref="GX68:GZ68"/>
    <mergeCell ref="HB68:HD68"/>
    <mergeCell ref="HF68:HH68"/>
    <mergeCell ref="GX44:GZ44"/>
    <mergeCell ref="HB44:HD44"/>
    <mergeCell ref="GT44:GV44"/>
    <mergeCell ref="AI25:AK25"/>
    <mergeCell ref="AF25:AH25"/>
    <mergeCell ref="GT26:GV26"/>
    <mergeCell ref="GX26:GZ26"/>
    <mergeCell ref="HB26:HD26"/>
    <mergeCell ref="HF26:HH26"/>
    <mergeCell ref="EY46:FA46"/>
    <mergeCell ref="FB46:FD46"/>
    <mergeCell ref="FE46:FG46"/>
    <mergeCell ref="FH46:FJ46"/>
    <mergeCell ref="FZ46:GB46"/>
    <mergeCell ref="GC46:GE46"/>
    <mergeCell ref="GF46:GH46"/>
    <mergeCell ref="GI46:GK46"/>
    <mergeCell ref="GO67:GQ67"/>
    <mergeCell ref="FQ67:FS67"/>
    <mergeCell ref="FT67:FV67"/>
    <mergeCell ref="AC25:AE25"/>
    <mergeCell ref="EF25:EH25"/>
    <mergeCell ref="EC25:EE25"/>
    <mergeCell ref="DZ25:EB25"/>
    <mergeCell ref="DW25:DY25"/>
    <mergeCell ref="DT25:DV25"/>
    <mergeCell ref="AU25:AW25"/>
    <mergeCell ref="AR25:AT25"/>
    <mergeCell ref="AO25:AQ25"/>
    <mergeCell ref="AL25:AN25"/>
    <mergeCell ref="BZ25:CB2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91"/>
  <sheetViews>
    <sheetView zoomScale="50" zoomScaleNormal="50" workbookViewId="0">
      <selection activeCell="T11" sqref="T11"/>
    </sheetView>
  </sheetViews>
  <sheetFormatPr defaultColWidth="8.81640625" defaultRowHeight="14.5" x14ac:dyDescent="0.35"/>
  <cols>
    <col min="1" max="1" width="4.54296875" customWidth="1"/>
    <col min="2" max="2" width="9.81640625" customWidth="1"/>
    <col min="3" max="3" width="5.1796875" customWidth="1"/>
    <col min="4" max="4" width="4.453125" customWidth="1"/>
    <col min="7" max="7" width="3.26953125" customWidth="1"/>
    <col min="10" max="10" width="4.453125" customWidth="1"/>
    <col min="13" max="13" width="4.453125" customWidth="1"/>
    <col min="16" max="18" width="4.453125" customWidth="1"/>
  </cols>
  <sheetData>
    <row r="1" spans="1:17" ht="15.5" x14ac:dyDescent="0.35">
      <c r="A1" s="17"/>
      <c r="B1" s="17"/>
      <c r="C1" s="17"/>
      <c r="D1" s="21"/>
      <c r="E1" s="18"/>
      <c r="F1" s="18"/>
      <c r="G1" s="21"/>
      <c r="H1" s="18"/>
      <c r="I1" s="18"/>
      <c r="J1" s="21"/>
      <c r="K1" s="18"/>
      <c r="L1" s="18"/>
      <c r="M1" s="21"/>
      <c r="N1" s="18"/>
      <c r="O1" s="18"/>
      <c r="P1" s="21"/>
      <c r="Q1" s="21"/>
    </row>
    <row r="2" spans="1:17" ht="15.5" x14ac:dyDescent="0.35">
      <c r="A2" s="17"/>
      <c r="B2" s="19" t="s">
        <v>13</v>
      </c>
      <c r="C2" s="17"/>
      <c r="D2" s="21"/>
      <c r="E2" s="119" t="s">
        <v>14</v>
      </c>
      <c r="F2" s="119"/>
      <c r="G2" s="21"/>
      <c r="H2" s="119" t="s">
        <v>14</v>
      </c>
      <c r="I2" s="119"/>
      <c r="J2" s="21"/>
      <c r="K2" s="119" t="s">
        <v>14</v>
      </c>
      <c r="L2" s="119"/>
      <c r="M2" s="21"/>
      <c r="N2" s="119" t="s">
        <v>14</v>
      </c>
      <c r="O2" s="119"/>
      <c r="P2" s="21"/>
      <c r="Q2" s="21"/>
    </row>
    <row r="3" spans="1:17" ht="15.5" x14ac:dyDescent="0.35">
      <c r="A3" s="17"/>
      <c r="B3" s="20"/>
      <c r="C3" s="17"/>
      <c r="D3" s="21"/>
      <c r="E3" s="118" t="s">
        <v>15</v>
      </c>
      <c r="F3" s="118"/>
      <c r="G3" s="21"/>
      <c r="H3" s="118" t="s">
        <v>16</v>
      </c>
      <c r="I3" s="118"/>
      <c r="J3" s="21"/>
      <c r="K3" s="118" t="s">
        <v>17</v>
      </c>
      <c r="L3" s="118"/>
      <c r="M3" s="21"/>
      <c r="N3" s="118" t="s">
        <v>18</v>
      </c>
      <c r="O3" s="118"/>
      <c r="P3" s="21"/>
      <c r="Q3" s="21"/>
    </row>
    <row r="4" spans="1:17" ht="15.5" x14ac:dyDescent="0.35">
      <c r="A4" s="17"/>
      <c r="B4" s="17"/>
      <c r="C4" s="17"/>
      <c r="D4" s="21"/>
      <c r="E4" s="35">
        <v>1</v>
      </c>
      <c r="F4" s="40" t="s">
        <v>19</v>
      </c>
      <c r="G4" s="21"/>
      <c r="H4" s="35">
        <v>1</v>
      </c>
      <c r="I4" s="40" t="s">
        <v>19</v>
      </c>
      <c r="J4" s="21"/>
      <c r="K4" s="35">
        <v>1</v>
      </c>
      <c r="L4" s="40" t="s">
        <v>19</v>
      </c>
      <c r="M4" s="21"/>
      <c r="N4" s="35">
        <v>1</v>
      </c>
      <c r="O4" s="40" t="s">
        <v>19</v>
      </c>
      <c r="P4" s="21"/>
      <c r="Q4" s="21"/>
    </row>
    <row r="5" spans="1:17" ht="15.5" x14ac:dyDescent="0.35">
      <c r="A5" s="17"/>
      <c r="B5" s="17"/>
      <c r="C5" s="17"/>
      <c r="D5" s="21"/>
      <c r="E5" s="18"/>
      <c r="F5" s="18"/>
      <c r="G5" s="21"/>
      <c r="H5" s="18"/>
      <c r="I5" s="18"/>
      <c r="J5" s="21"/>
      <c r="K5" s="18"/>
      <c r="L5" s="18"/>
      <c r="M5" s="21"/>
      <c r="N5" s="18"/>
      <c r="O5" s="18"/>
      <c r="P5" s="21"/>
      <c r="Q5" s="21"/>
    </row>
    <row r="6" spans="1:17" ht="15.5" x14ac:dyDescent="0.35">
      <c r="A6" s="17"/>
      <c r="B6" s="28">
        <v>1</v>
      </c>
      <c r="C6" s="17"/>
      <c r="D6" s="43"/>
      <c r="E6" s="35">
        <v>0</v>
      </c>
      <c r="F6" s="35">
        <f>AVERAGE(E6:E6)</f>
        <v>0</v>
      </c>
      <c r="G6" s="43"/>
      <c r="H6" s="35">
        <v>0</v>
      </c>
      <c r="I6" s="35">
        <f>AVERAGE(H6:H6)</f>
        <v>0</v>
      </c>
      <c r="J6" s="43"/>
      <c r="K6" s="35">
        <v>0</v>
      </c>
      <c r="L6" s="35">
        <f>AVERAGE(K6:K6)</f>
        <v>0</v>
      </c>
      <c r="M6" s="43"/>
      <c r="N6" s="35">
        <v>-1</v>
      </c>
      <c r="O6" s="35">
        <f>AVERAGE(N6:N6)</f>
        <v>-1</v>
      </c>
      <c r="P6" s="21"/>
      <c r="Q6" s="21"/>
    </row>
    <row r="7" spans="1:17" ht="15.5" x14ac:dyDescent="0.35">
      <c r="A7" s="17"/>
      <c r="B7" s="28">
        <v>2</v>
      </c>
      <c r="C7" s="17"/>
      <c r="D7" s="43"/>
      <c r="E7" s="35">
        <v>0</v>
      </c>
      <c r="F7" s="35">
        <f>AVERAGE(E7:E7)</f>
        <v>0</v>
      </c>
      <c r="G7" s="43"/>
      <c r="H7" s="35">
        <v>0</v>
      </c>
      <c r="I7" s="35">
        <f>AVERAGE(H7:H7)</f>
        <v>0</v>
      </c>
      <c r="J7" s="43"/>
      <c r="K7" s="35">
        <v>0</v>
      </c>
      <c r="L7" s="35">
        <f>AVERAGE(K7:K7)</f>
        <v>0</v>
      </c>
      <c r="M7" s="43"/>
      <c r="N7" s="35">
        <v>0</v>
      </c>
      <c r="O7" s="35">
        <f>AVERAGE(N7:N7)</f>
        <v>0</v>
      </c>
      <c r="P7" s="21"/>
      <c r="Q7" s="21"/>
    </row>
    <row r="8" spans="1:17" ht="15.5" x14ac:dyDescent="0.35">
      <c r="A8" s="17"/>
      <c r="B8" s="28">
        <v>3</v>
      </c>
      <c r="C8" s="17"/>
      <c r="D8" s="43"/>
      <c r="E8" s="35">
        <v>0</v>
      </c>
      <c r="F8" s="35">
        <f>AVERAGE(E8:E8)</f>
        <v>0</v>
      </c>
      <c r="G8" s="43"/>
      <c r="H8" s="35">
        <v>0</v>
      </c>
      <c r="I8" s="35">
        <f>AVERAGE(H8:H8)</f>
        <v>0</v>
      </c>
      <c r="J8" s="43"/>
      <c r="K8" s="35">
        <v>0</v>
      </c>
      <c r="L8" s="35">
        <f>AVERAGE(K8:K8)</f>
        <v>0</v>
      </c>
      <c r="M8" s="43"/>
      <c r="N8" s="35">
        <v>0</v>
      </c>
      <c r="O8" s="35">
        <f>AVERAGE(N8:N8)</f>
        <v>0</v>
      </c>
      <c r="P8" s="21"/>
      <c r="Q8" s="21"/>
    </row>
    <row r="9" spans="1:17" ht="15.5" x14ac:dyDescent="0.35">
      <c r="A9" s="17"/>
      <c r="B9" s="28">
        <v>4</v>
      </c>
      <c r="C9" s="17"/>
      <c r="D9" s="43"/>
      <c r="E9" s="35">
        <v>0</v>
      </c>
      <c r="F9" s="35">
        <f>AVERAGE(E9:E9)</f>
        <v>0</v>
      </c>
      <c r="G9" s="43"/>
      <c r="H9" s="35">
        <v>0</v>
      </c>
      <c r="I9" s="35">
        <f>AVERAGE(H9:H9)</f>
        <v>0</v>
      </c>
      <c r="J9" s="43"/>
      <c r="K9" s="35">
        <v>0</v>
      </c>
      <c r="L9" s="35">
        <f>AVERAGE(K9:K9)</f>
        <v>0</v>
      </c>
      <c r="M9" s="43"/>
      <c r="N9" s="35">
        <v>0</v>
      </c>
      <c r="O9" s="35">
        <f>AVERAGE(N9:N9)</f>
        <v>0</v>
      </c>
      <c r="P9" s="21"/>
      <c r="Q9" s="21"/>
    </row>
    <row r="10" spans="1:17" ht="15.5" x14ac:dyDescent="0.35">
      <c r="A10" s="17"/>
      <c r="B10" s="28">
        <v>5</v>
      </c>
      <c r="C10" s="17"/>
      <c r="D10" s="43"/>
      <c r="E10" s="35">
        <v>1</v>
      </c>
      <c r="F10" s="35">
        <f>AVERAGE(E10:E10)</f>
        <v>1</v>
      </c>
      <c r="G10" s="43"/>
      <c r="H10" s="35">
        <v>1</v>
      </c>
      <c r="I10" s="35">
        <f>AVERAGE(H10:H10)</f>
        <v>1</v>
      </c>
      <c r="J10" s="43"/>
      <c r="K10" s="35">
        <v>0</v>
      </c>
      <c r="L10" s="35">
        <f>AVERAGE(K10:K10)</f>
        <v>0</v>
      </c>
      <c r="M10" s="43"/>
      <c r="N10" s="35">
        <v>1</v>
      </c>
      <c r="O10" s="35">
        <f>AVERAGE(N10:N10)</f>
        <v>1</v>
      </c>
      <c r="P10" s="21"/>
      <c r="Q10" s="21"/>
    </row>
    <row r="11" spans="1:17" ht="15.5" x14ac:dyDescent="0.35">
      <c r="A11" s="17"/>
      <c r="B11" s="28">
        <v>7</v>
      </c>
      <c r="C11" s="17"/>
      <c r="D11" s="43"/>
      <c r="E11" s="59">
        <v>1</v>
      </c>
      <c r="F11" s="35">
        <f t="shared" ref="F11:F17" si="0">AVERAGE(E11:E11)</f>
        <v>1</v>
      </c>
      <c r="G11" s="43"/>
      <c r="H11" s="59">
        <v>2</v>
      </c>
      <c r="I11" s="35">
        <f t="shared" ref="I11:I17" si="1">AVERAGE(H11:H11)</f>
        <v>2</v>
      </c>
      <c r="J11" s="43"/>
      <c r="K11" s="59">
        <v>1</v>
      </c>
      <c r="L11" s="35">
        <f t="shared" ref="L11:L17" si="2">AVERAGE(K11:K11)</f>
        <v>1</v>
      </c>
      <c r="M11" s="43"/>
      <c r="N11" s="59">
        <v>1</v>
      </c>
      <c r="O11" s="35">
        <f t="shared" ref="O11:O17" si="3">AVERAGE(N11:N11)</f>
        <v>1</v>
      </c>
      <c r="P11" s="21"/>
      <c r="Q11" s="21"/>
    </row>
    <row r="12" spans="1:17" ht="15.5" x14ac:dyDescent="0.35">
      <c r="A12" s="17"/>
      <c r="B12" s="28">
        <v>8</v>
      </c>
      <c r="C12" s="17"/>
      <c r="D12" s="43"/>
      <c r="E12" s="59">
        <v>3</v>
      </c>
      <c r="F12" s="35">
        <f t="shared" si="0"/>
        <v>3</v>
      </c>
      <c r="G12" s="43"/>
      <c r="H12" s="59">
        <v>1</v>
      </c>
      <c r="I12" s="35">
        <f t="shared" si="1"/>
        <v>1</v>
      </c>
      <c r="J12" s="43"/>
      <c r="K12" s="59">
        <v>1</v>
      </c>
      <c r="L12" s="35">
        <f t="shared" si="2"/>
        <v>1</v>
      </c>
      <c r="M12" s="43"/>
      <c r="N12" s="59">
        <v>1</v>
      </c>
      <c r="O12" s="35">
        <f t="shared" si="3"/>
        <v>1</v>
      </c>
      <c r="P12" s="21"/>
      <c r="Q12" s="21"/>
    </row>
    <row r="13" spans="1:17" ht="15.5" x14ac:dyDescent="0.35">
      <c r="A13" s="17"/>
      <c r="B13" s="28">
        <v>9</v>
      </c>
      <c r="C13" s="17"/>
      <c r="D13" s="43"/>
      <c r="E13" s="59">
        <v>0</v>
      </c>
      <c r="F13" s="35">
        <f t="shared" si="0"/>
        <v>0</v>
      </c>
      <c r="G13" s="43"/>
      <c r="H13" s="59">
        <v>0</v>
      </c>
      <c r="I13" s="35">
        <f t="shared" si="1"/>
        <v>0</v>
      </c>
      <c r="J13" s="43"/>
      <c r="K13" s="59">
        <v>0</v>
      </c>
      <c r="L13" s="35">
        <f t="shared" si="2"/>
        <v>0</v>
      </c>
      <c r="M13" s="43"/>
      <c r="N13" s="59">
        <v>0</v>
      </c>
      <c r="O13" s="35">
        <f t="shared" si="3"/>
        <v>0</v>
      </c>
      <c r="P13" s="21"/>
      <c r="Q13" s="21"/>
    </row>
    <row r="14" spans="1:17" ht="15.5" x14ac:dyDescent="0.35">
      <c r="A14" s="17"/>
      <c r="B14" s="28">
        <v>11</v>
      </c>
      <c r="C14" s="17"/>
      <c r="D14" s="43"/>
      <c r="E14" s="59">
        <v>0</v>
      </c>
      <c r="F14" s="35">
        <f t="shared" si="0"/>
        <v>0</v>
      </c>
      <c r="G14" s="43"/>
      <c r="H14" s="59">
        <v>-1</v>
      </c>
      <c r="I14" s="35">
        <f t="shared" si="1"/>
        <v>-1</v>
      </c>
      <c r="J14" s="43"/>
      <c r="K14" s="59">
        <v>0</v>
      </c>
      <c r="L14" s="35">
        <f t="shared" si="2"/>
        <v>0</v>
      </c>
      <c r="M14" s="43"/>
      <c r="N14" s="59">
        <v>-1</v>
      </c>
      <c r="O14" s="35">
        <f t="shared" si="3"/>
        <v>-1</v>
      </c>
      <c r="P14" s="21"/>
      <c r="Q14" s="21"/>
    </row>
    <row r="15" spans="1:17" ht="15.5" x14ac:dyDescent="0.35">
      <c r="A15" s="17"/>
      <c r="B15" s="28">
        <v>12</v>
      </c>
      <c r="C15" s="17"/>
      <c r="D15" s="43"/>
      <c r="E15" s="59">
        <v>1</v>
      </c>
      <c r="F15" s="35">
        <f t="shared" si="0"/>
        <v>1</v>
      </c>
      <c r="G15" s="43"/>
      <c r="H15" s="59">
        <v>2</v>
      </c>
      <c r="I15" s="35">
        <f t="shared" si="1"/>
        <v>2</v>
      </c>
      <c r="J15" s="43"/>
      <c r="K15" s="59">
        <v>0</v>
      </c>
      <c r="L15" s="35">
        <f t="shared" si="2"/>
        <v>0</v>
      </c>
      <c r="M15" s="43"/>
      <c r="N15" s="59">
        <v>0</v>
      </c>
      <c r="O15" s="35">
        <f t="shared" si="3"/>
        <v>0</v>
      </c>
      <c r="P15" s="21"/>
      <c r="Q15" s="21"/>
    </row>
    <row r="16" spans="1:17" ht="15.5" x14ac:dyDescent="0.35">
      <c r="A16" s="17"/>
      <c r="B16" s="28">
        <v>13</v>
      </c>
      <c r="C16" s="17"/>
      <c r="D16" s="43"/>
      <c r="E16" s="35">
        <v>2</v>
      </c>
      <c r="F16" s="35">
        <f t="shared" si="0"/>
        <v>2</v>
      </c>
      <c r="G16" s="43"/>
      <c r="H16" s="35">
        <v>2</v>
      </c>
      <c r="I16" s="35">
        <f t="shared" si="1"/>
        <v>2</v>
      </c>
      <c r="J16" s="43"/>
      <c r="K16" s="35">
        <v>2</v>
      </c>
      <c r="L16" s="35">
        <f t="shared" si="2"/>
        <v>2</v>
      </c>
      <c r="M16" s="43"/>
      <c r="N16" s="35">
        <v>2</v>
      </c>
      <c r="O16" s="35">
        <f t="shared" si="3"/>
        <v>2</v>
      </c>
      <c r="P16" s="21"/>
      <c r="Q16" s="21"/>
    </row>
    <row r="17" spans="1:17" ht="15.5" x14ac:dyDescent="0.35">
      <c r="A17" s="17"/>
      <c r="B17" s="28">
        <v>14</v>
      </c>
      <c r="C17" s="17"/>
      <c r="D17" s="43"/>
      <c r="E17" s="35">
        <v>1</v>
      </c>
      <c r="F17" s="35">
        <f t="shared" si="0"/>
        <v>1</v>
      </c>
      <c r="G17" s="43"/>
      <c r="H17" s="35">
        <v>1</v>
      </c>
      <c r="I17" s="35">
        <f t="shared" si="1"/>
        <v>1</v>
      </c>
      <c r="J17" s="43"/>
      <c r="K17" s="35">
        <v>0</v>
      </c>
      <c r="L17" s="35">
        <f t="shared" si="2"/>
        <v>0</v>
      </c>
      <c r="M17" s="43"/>
      <c r="N17" s="35">
        <v>1</v>
      </c>
      <c r="O17" s="35">
        <f t="shared" si="3"/>
        <v>1</v>
      </c>
      <c r="P17" s="21"/>
      <c r="Q17" s="21"/>
    </row>
    <row r="18" spans="1:17" ht="15.5" x14ac:dyDescent="0.35">
      <c r="A18" s="17"/>
      <c r="B18" s="17"/>
      <c r="C18" s="17"/>
      <c r="D18" s="43"/>
      <c r="E18" s="25"/>
      <c r="F18" s="25"/>
      <c r="G18" s="46"/>
      <c r="H18" s="25"/>
      <c r="I18" s="25"/>
      <c r="J18" s="43"/>
      <c r="K18" s="25"/>
      <c r="L18" s="25"/>
      <c r="M18" s="43"/>
      <c r="N18" s="25"/>
      <c r="O18" s="25"/>
      <c r="P18" s="21"/>
      <c r="Q18" s="21"/>
    </row>
    <row r="19" spans="1:17" ht="15.5" x14ac:dyDescent="0.35">
      <c r="A19" s="17"/>
      <c r="B19" s="22" t="s">
        <v>11</v>
      </c>
      <c r="C19" s="18" t="e">
        <f>AVERAGE(C6:C10)</f>
        <v>#DIV/0!</v>
      </c>
      <c r="D19" s="43"/>
      <c r="E19" s="27">
        <f>AVERAGE(E6:E17)</f>
        <v>0.75</v>
      </c>
      <c r="F19" s="27">
        <f>AVERAGE(F6:F17)</f>
        <v>0.75</v>
      </c>
      <c r="G19" s="44" t="e">
        <f t="shared" ref="G19:O19" si="4">AVERAGE(G6:G17)</f>
        <v>#DIV/0!</v>
      </c>
      <c r="H19" s="27">
        <f t="shared" si="4"/>
        <v>0.66666666666666663</v>
      </c>
      <c r="I19" s="27">
        <f t="shared" si="4"/>
        <v>0.66666666666666663</v>
      </c>
      <c r="J19" s="44" t="e">
        <f t="shared" si="4"/>
        <v>#DIV/0!</v>
      </c>
      <c r="K19" s="27">
        <f t="shared" si="4"/>
        <v>0.33333333333333331</v>
      </c>
      <c r="L19" s="27">
        <f t="shared" si="4"/>
        <v>0.33333333333333331</v>
      </c>
      <c r="M19" s="44" t="e">
        <f t="shared" si="4"/>
        <v>#DIV/0!</v>
      </c>
      <c r="N19" s="27">
        <f t="shared" si="4"/>
        <v>0.33333333333333331</v>
      </c>
      <c r="O19" s="27">
        <f t="shared" si="4"/>
        <v>0.33333333333333331</v>
      </c>
      <c r="P19" s="21"/>
      <c r="Q19" s="21"/>
    </row>
    <row r="20" spans="1:17" ht="15.5" x14ac:dyDescent="0.35">
      <c r="A20" s="18"/>
      <c r="B20" s="23" t="s">
        <v>12</v>
      </c>
      <c r="C20" s="18" t="e">
        <f>STDEV(C6:C10)</f>
        <v>#DIV/0!</v>
      </c>
      <c r="D20" s="43"/>
      <c r="E20" s="27">
        <f>STDEV(E6:E17)</f>
        <v>0.96530729916342273</v>
      </c>
      <c r="F20" s="27">
        <f>STDEV(F6:F17)</f>
        <v>0.96530729916342273</v>
      </c>
      <c r="G20" s="44" t="e">
        <f t="shared" ref="G20:O20" si="5">STDEV(G6:G17)</f>
        <v>#DIV/0!</v>
      </c>
      <c r="H20" s="27">
        <f t="shared" si="5"/>
        <v>0.9847319278346619</v>
      </c>
      <c r="I20" s="27">
        <f t="shared" si="5"/>
        <v>0.9847319278346619</v>
      </c>
      <c r="J20" s="44" t="e">
        <f t="shared" si="5"/>
        <v>#DIV/0!</v>
      </c>
      <c r="K20" s="27">
        <f t="shared" si="5"/>
        <v>0.6513389472789296</v>
      </c>
      <c r="L20" s="27">
        <f t="shared" si="5"/>
        <v>0.6513389472789296</v>
      </c>
      <c r="M20" s="44" t="e">
        <f t="shared" si="5"/>
        <v>#DIV/0!</v>
      </c>
      <c r="N20" s="27">
        <f t="shared" si="5"/>
        <v>0.88762536459859454</v>
      </c>
      <c r="O20" s="27">
        <f t="shared" si="5"/>
        <v>0.88762536459859454</v>
      </c>
      <c r="P20" s="21"/>
      <c r="Q20" s="21"/>
    </row>
    <row r="21" spans="1:17" ht="15.5" x14ac:dyDescent="0.35">
      <c r="A21" s="17"/>
      <c r="B21" s="17"/>
      <c r="C21" s="17"/>
      <c r="D21" s="43"/>
      <c r="E21" s="18"/>
      <c r="F21" s="18"/>
      <c r="G21" s="43"/>
      <c r="H21" s="18"/>
      <c r="I21" s="18"/>
      <c r="J21" s="43"/>
      <c r="K21" s="18"/>
      <c r="L21" s="18"/>
      <c r="M21" s="43"/>
      <c r="N21" s="18"/>
      <c r="O21" s="18"/>
      <c r="P21" s="21"/>
      <c r="Q21" s="21"/>
    </row>
    <row r="22" spans="1:17" ht="15.5" x14ac:dyDescent="0.35">
      <c r="A22" s="17"/>
      <c r="B22" s="19" t="s">
        <v>13</v>
      </c>
      <c r="C22" s="17"/>
      <c r="D22" s="43"/>
      <c r="E22" s="118" t="s">
        <v>20</v>
      </c>
      <c r="F22" s="118"/>
      <c r="G22" s="43"/>
      <c r="H22" s="118" t="s">
        <v>20</v>
      </c>
      <c r="I22" s="118"/>
      <c r="J22" s="43"/>
      <c r="K22" s="118" t="s">
        <v>20</v>
      </c>
      <c r="L22" s="118"/>
      <c r="M22" s="43"/>
      <c r="N22" s="118" t="s">
        <v>20</v>
      </c>
      <c r="O22" s="118"/>
      <c r="P22" s="21"/>
      <c r="Q22" s="21"/>
    </row>
    <row r="23" spans="1:17" ht="15.5" x14ac:dyDescent="0.35">
      <c r="A23" s="17"/>
      <c r="B23" s="20"/>
      <c r="C23" s="17"/>
      <c r="D23" s="43"/>
      <c r="E23" s="118" t="s">
        <v>15</v>
      </c>
      <c r="F23" s="118"/>
      <c r="G23" s="43"/>
      <c r="H23" s="118" t="s">
        <v>16</v>
      </c>
      <c r="I23" s="118"/>
      <c r="J23" s="43"/>
      <c r="K23" s="118" t="s">
        <v>17</v>
      </c>
      <c r="L23" s="118"/>
      <c r="M23" s="43"/>
      <c r="N23" s="118" t="s">
        <v>18</v>
      </c>
      <c r="O23" s="118"/>
      <c r="P23" s="21"/>
      <c r="Q23" s="21"/>
    </row>
    <row r="24" spans="1:17" ht="15.5" x14ac:dyDescent="0.35">
      <c r="A24" s="17"/>
      <c r="B24" s="17"/>
      <c r="C24" s="17"/>
      <c r="D24" s="43"/>
      <c r="E24" s="35">
        <v>1</v>
      </c>
      <c r="F24" s="40" t="s">
        <v>19</v>
      </c>
      <c r="G24" s="43"/>
      <c r="H24" s="35">
        <v>1</v>
      </c>
      <c r="I24" s="40" t="s">
        <v>19</v>
      </c>
      <c r="J24" s="43"/>
      <c r="K24" s="35">
        <v>1</v>
      </c>
      <c r="L24" s="40" t="s">
        <v>19</v>
      </c>
      <c r="M24" s="43"/>
      <c r="N24" s="35">
        <v>1</v>
      </c>
      <c r="O24" s="40" t="s">
        <v>19</v>
      </c>
      <c r="P24" s="21"/>
      <c r="Q24" s="21"/>
    </row>
    <row r="25" spans="1:17" ht="15.5" x14ac:dyDescent="0.35">
      <c r="A25" s="17"/>
      <c r="B25" s="17"/>
      <c r="C25" s="17"/>
      <c r="D25" s="43"/>
      <c r="E25" s="18"/>
      <c r="F25" s="18"/>
      <c r="G25" s="43"/>
      <c r="H25" s="18"/>
      <c r="I25" s="18"/>
      <c r="J25" s="43"/>
      <c r="K25" s="18"/>
      <c r="L25" s="18"/>
      <c r="M25" s="43"/>
      <c r="N25" s="18"/>
      <c r="O25" s="18"/>
      <c r="P25" s="21"/>
      <c r="Q25" s="21"/>
    </row>
    <row r="26" spans="1:17" ht="15.5" x14ac:dyDescent="0.35">
      <c r="A26" s="17"/>
      <c r="B26" s="28">
        <v>1</v>
      </c>
      <c r="C26" s="17"/>
      <c r="D26" s="43"/>
      <c r="E26" s="35">
        <v>0</v>
      </c>
      <c r="F26" s="35">
        <f>AVERAGE(E26:E26)</f>
        <v>0</v>
      </c>
      <c r="G26" s="43"/>
      <c r="H26" s="35">
        <v>0</v>
      </c>
      <c r="I26" s="35">
        <f>AVERAGE(H26:H26)</f>
        <v>0</v>
      </c>
      <c r="J26" s="43"/>
      <c r="K26" s="35">
        <v>0</v>
      </c>
      <c r="L26" s="35">
        <f>AVERAGE(K26:K26)</f>
        <v>0</v>
      </c>
      <c r="M26" s="43"/>
      <c r="N26" s="35">
        <v>-1</v>
      </c>
      <c r="O26" s="35">
        <f>AVERAGE(N26:N26)</f>
        <v>-1</v>
      </c>
      <c r="P26" s="21"/>
      <c r="Q26" s="21"/>
    </row>
    <row r="27" spans="1:17" ht="15.5" x14ac:dyDescent="0.35">
      <c r="A27" s="17"/>
      <c r="B27" s="28">
        <v>2</v>
      </c>
      <c r="C27" s="17"/>
      <c r="D27" s="43"/>
      <c r="E27" s="35">
        <v>0</v>
      </c>
      <c r="F27" s="35">
        <f>AVERAGE(E27:E27)</f>
        <v>0</v>
      </c>
      <c r="G27" s="43"/>
      <c r="H27" s="35">
        <v>0</v>
      </c>
      <c r="I27" s="35">
        <f>AVERAGE(H27:H27)</f>
        <v>0</v>
      </c>
      <c r="J27" s="43"/>
      <c r="K27" s="35">
        <v>0</v>
      </c>
      <c r="L27" s="35">
        <f>AVERAGE(K27:K27)</f>
        <v>0</v>
      </c>
      <c r="M27" s="43"/>
      <c r="N27" s="35">
        <v>0</v>
      </c>
      <c r="O27" s="35">
        <f>AVERAGE(N27:N27)</f>
        <v>0</v>
      </c>
      <c r="P27" s="21"/>
      <c r="Q27" s="21"/>
    </row>
    <row r="28" spans="1:17" ht="15.5" x14ac:dyDescent="0.35">
      <c r="A28" s="17"/>
      <c r="B28" s="28">
        <v>3</v>
      </c>
      <c r="C28" s="17"/>
      <c r="D28" s="43"/>
      <c r="E28" s="35">
        <v>1</v>
      </c>
      <c r="F28" s="35">
        <f>AVERAGE(E28:E28)</f>
        <v>1</v>
      </c>
      <c r="G28" s="43"/>
      <c r="H28" s="35">
        <v>1</v>
      </c>
      <c r="I28" s="35">
        <f>AVERAGE(H28:H28)</f>
        <v>1</v>
      </c>
      <c r="J28" s="43"/>
      <c r="K28" s="35">
        <v>1</v>
      </c>
      <c r="L28" s="35">
        <f>AVERAGE(K28:K28)</f>
        <v>1</v>
      </c>
      <c r="M28" s="43"/>
      <c r="N28" s="35">
        <v>0</v>
      </c>
      <c r="O28" s="35">
        <f>AVERAGE(N28:N28)</f>
        <v>0</v>
      </c>
      <c r="P28" s="21"/>
      <c r="Q28" s="21"/>
    </row>
    <row r="29" spans="1:17" ht="15.5" x14ac:dyDescent="0.35">
      <c r="A29" s="17"/>
      <c r="B29" s="28">
        <v>4</v>
      </c>
      <c r="C29" s="17"/>
      <c r="D29" s="43"/>
      <c r="E29" s="35">
        <v>0</v>
      </c>
      <c r="F29" s="35">
        <f>AVERAGE(E29:E29)</f>
        <v>0</v>
      </c>
      <c r="G29" s="43"/>
      <c r="H29" s="35">
        <v>0</v>
      </c>
      <c r="I29" s="35">
        <f>AVERAGE(H29:H29)</f>
        <v>0</v>
      </c>
      <c r="J29" s="43"/>
      <c r="K29" s="35">
        <v>0</v>
      </c>
      <c r="L29" s="35">
        <f>AVERAGE(K29:K29)</f>
        <v>0</v>
      </c>
      <c r="M29" s="43"/>
      <c r="N29" s="35">
        <v>0</v>
      </c>
      <c r="O29" s="35">
        <f>AVERAGE(N29:N29)</f>
        <v>0</v>
      </c>
      <c r="P29" s="21"/>
      <c r="Q29" s="21"/>
    </row>
    <row r="30" spans="1:17" ht="15.5" x14ac:dyDescent="0.35">
      <c r="A30" s="17"/>
      <c r="B30" s="28">
        <v>5</v>
      </c>
      <c r="C30" s="17"/>
      <c r="D30" s="43"/>
      <c r="E30" s="35">
        <v>0</v>
      </c>
      <c r="F30" s="35">
        <f>AVERAGE(E30:E30)</f>
        <v>0</v>
      </c>
      <c r="G30" s="43"/>
      <c r="H30" s="35">
        <v>1</v>
      </c>
      <c r="I30" s="35">
        <f>AVERAGE(H30:H30)</f>
        <v>1</v>
      </c>
      <c r="J30" s="43"/>
      <c r="K30" s="35">
        <v>0</v>
      </c>
      <c r="L30" s="35">
        <f>AVERAGE(K30:K30)</f>
        <v>0</v>
      </c>
      <c r="M30" s="43"/>
      <c r="N30" s="35">
        <v>0</v>
      </c>
      <c r="O30" s="35">
        <f>AVERAGE(N30:N30)</f>
        <v>0</v>
      </c>
      <c r="P30" s="21"/>
      <c r="Q30" s="21"/>
    </row>
    <row r="31" spans="1:17" ht="15.5" x14ac:dyDescent="0.35">
      <c r="A31" s="17"/>
      <c r="B31" s="28">
        <v>7</v>
      </c>
      <c r="C31" s="17"/>
      <c r="D31" s="43"/>
      <c r="E31" s="59">
        <v>1</v>
      </c>
      <c r="F31" s="35">
        <f t="shared" ref="F31:F37" si="6">AVERAGE(E31:E31)</f>
        <v>1</v>
      </c>
      <c r="G31" s="43"/>
      <c r="H31" s="59">
        <v>0</v>
      </c>
      <c r="I31" s="35">
        <f t="shared" ref="I31:I37" si="7">AVERAGE(H31:H31)</f>
        <v>0</v>
      </c>
      <c r="J31" s="43"/>
      <c r="K31" s="59">
        <v>1</v>
      </c>
      <c r="L31" s="35">
        <f t="shared" ref="L31:L37" si="8">AVERAGE(K31:K31)</f>
        <v>1</v>
      </c>
      <c r="M31" s="43"/>
      <c r="N31" s="59">
        <v>1</v>
      </c>
      <c r="O31" s="35">
        <f t="shared" ref="O31:O37" si="9">AVERAGE(N31:N31)</f>
        <v>1</v>
      </c>
      <c r="P31" s="21"/>
      <c r="Q31" s="21"/>
    </row>
    <row r="32" spans="1:17" ht="15.5" x14ac:dyDescent="0.35">
      <c r="A32" s="17"/>
      <c r="B32" s="28">
        <v>8</v>
      </c>
      <c r="C32" s="17"/>
      <c r="D32" s="43"/>
      <c r="E32" s="59">
        <v>1</v>
      </c>
      <c r="F32" s="35">
        <f t="shared" si="6"/>
        <v>1</v>
      </c>
      <c r="G32" s="43"/>
      <c r="H32" s="59">
        <v>0</v>
      </c>
      <c r="I32" s="35">
        <f t="shared" si="7"/>
        <v>0</v>
      </c>
      <c r="J32" s="43"/>
      <c r="K32" s="59">
        <v>1</v>
      </c>
      <c r="L32" s="35">
        <f t="shared" si="8"/>
        <v>1</v>
      </c>
      <c r="M32" s="43"/>
      <c r="N32" s="59">
        <v>2</v>
      </c>
      <c r="O32" s="35">
        <f t="shared" si="9"/>
        <v>2</v>
      </c>
      <c r="P32" s="21"/>
      <c r="Q32" s="21"/>
    </row>
    <row r="33" spans="1:17" ht="15.5" x14ac:dyDescent="0.35">
      <c r="A33" s="17"/>
      <c r="B33" s="28">
        <v>9</v>
      </c>
      <c r="C33" s="17"/>
      <c r="D33" s="43"/>
      <c r="E33" s="59">
        <v>1</v>
      </c>
      <c r="F33" s="35">
        <f t="shared" si="6"/>
        <v>1</v>
      </c>
      <c r="G33" s="43"/>
      <c r="H33" s="59">
        <v>0</v>
      </c>
      <c r="I33" s="35">
        <f t="shared" si="7"/>
        <v>0</v>
      </c>
      <c r="J33" s="43"/>
      <c r="K33" s="59">
        <v>0</v>
      </c>
      <c r="L33" s="35">
        <f t="shared" si="8"/>
        <v>0</v>
      </c>
      <c r="M33" s="43"/>
      <c r="N33" s="59">
        <v>0</v>
      </c>
      <c r="O33" s="35">
        <f t="shared" si="9"/>
        <v>0</v>
      </c>
      <c r="P33" s="21"/>
      <c r="Q33" s="21"/>
    </row>
    <row r="34" spans="1:17" ht="15.5" x14ac:dyDescent="0.35">
      <c r="A34" s="17"/>
      <c r="B34" s="28">
        <v>11</v>
      </c>
      <c r="C34" s="17"/>
      <c r="D34" s="43"/>
      <c r="E34" s="59">
        <v>3</v>
      </c>
      <c r="F34" s="35">
        <f t="shared" si="6"/>
        <v>3</v>
      </c>
      <c r="G34" s="43"/>
      <c r="H34" s="59">
        <v>0</v>
      </c>
      <c r="I34" s="35">
        <f t="shared" si="7"/>
        <v>0</v>
      </c>
      <c r="J34" s="43"/>
      <c r="K34" s="59">
        <v>0</v>
      </c>
      <c r="L34" s="35">
        <f t="shared" si="8"/>
        <v>0</v>
      </c>
      <c r="M34" s="43"/>
      <c r="N34" s="59">
        <v>0</v>
      </c>
      <c r="O34" s="35">
        <f t="shared" si="9"/>
        <v>0</v>
      </c>
      <c r="P34" s="21"/>
      <c r="Q34" s="21"/>
    </row>
    <row r="35" spans="1:17" ht="15.5" x14ac:dyDescent="0.35">
      <c r="A35" s="17"/>
      <c r="B35" s="28">
        <v>12</v>
      </c>
      <c r="C35" s="17"/>
      <c r="D35" s="43"/>
      <c r="E35" s="59">
        <v>-1</v>
      </c>
      <c r="F35" s="35">
        <f t="shared" si="6"/>
        <v>-1</v>
      </c>
      <c r="G35" s="43"/>
      <c r="H35" s="59">
        <v>1</v>
      </c>
      <c r="I35" s="35">
        <f t="shared" si="7"/>
        <v>1</v>
      </c>
      <c r="J35" s="43"/>
      <c r="K35" s="59">
        <v>0</v>
      </c>
      <c r="L35" s="35">
        <f t="shared" si="8"/>
        <v>0</v>
      </c>
      <c r="M35" s="43"/>
      <c r="N35" s="59">
        <v>0</v>
      </c>
      <c r="O35" s="35">
        <f t="shared" si="9"/>
        <v>0</v>
      </c>
      <c r="P35" s="21"/>
      <c r="Q35" s="21"/>
    </row>
    <row r="36" spans="1:17" ht="15.5" x14ac:dyDescent="0.35">
      <c r="A36" s="17"/>
      <c r="B36" s="28">
        <v>13</v>
      </c>
      <c r="C36" s="17"/>
      <c r="D36" s="43"/>
      <c r="E36" s="35">
        <v>3</v>
      </c>
      <c r="F36" s="35">
        <f t="shared" si="6"/>
        <v>3</v>
      </c>
      <c r="G36" s="43"/>
      <c r="H36" s="35">
        <v>2</v>
      </c>
      <c r="I36" s="35">
        <f t="shared" si="7"/>
        <v>2</v>
      </c>
      <c r="J36" s="43"/>
      <c r="K36" s="35">
        <v>2</v>
      </c>
      <c r="L36" s="35">
        <f t="shared" si="8"/>
        <v>2</v>
      </c>
      <c r="M36" s="43"/>
      <c r="N36" s="35">
        <v>2</v>
      </c>
      <c r="O36" s="35">
        <f t="shared" si="9"/>
        <v>2</v>
      </c>
      <c r="P36" s="21"/>
      <c r="Q36" s="21"/>
    </row>
    <row r="37" spans="1:17" ht="15.5" x14ac:dyDescent="0.35">
      <c r="A37" s="17"/>
      <c r="B37" s="28">
        <v>14</v>
      </c>
      <c r="C37" s="17"/>
      <c r="D37" s="43"/>
      <c r="E37" s="35">
        <v>1</v>
      </c>
      <c r="F37" s="35">
        <f t="shared" si="6"/>
        <v>1</v>
      </c>
      <c r="G37" s="43"/>
      <c r="H37" s="35">
        <v>0</v>
      </c>
      <c r="I37" s="35">
        <f t="shared" si="7"/>
        <v>0</v>
      </c>
      <c r="J37" s="43"/>
      <c r="K37" s="35">
        <v>0</v>
      </c>
      <c r="L37" s="35">
        <f t="shared" si="8"/>
        <v>0</v>
      </c>
      <c r="M37" s="43"/>
      <c r="N37" s="35">
        <v>0</v>
      </c>
      <c r="O37" s="35">
        <f t="shared" si="9"/>
        <v>0</v>
      </c>
      <c r="P37" s="21"/>
      <c r="Q37" s="21"/>
    </row>
    <row r="38" spans="1:17" ht="15.5" x14ac:dyDescent="0.35">
      <c r="A38" s="17"/>
      <c r="B38" s="17"/>
      <c r="C38" s="17"/>
      <c r="D38" s="43"/>
      <c r="E38" s="25"/>
      <c r="F38" s="25"/>
      <c r="G38" s="43"/>
      <c r="H38" s="25"/>
      <c r="I38" s="25"/>
      <c r="J38" s="43"/>
      <c r="K38" s="25"/>
      <c r="L38" s="25"/>
      <c r="M38" s="43"/>
      <c r="N38" s="25"/>
      <c r="O38" s="25"/>
      <c r="P38" s="21"/>
      <c r="Q38" s="21"/>
    </row>
    <row r="39" spans="1:17" ht="15.5" x14ac:dyDescent="0.35">
      <c r="A39" s="17"/>
      <c r="B39" s="22" t="s">
        <v>11</v>
      </c>
      <c r="C39" s="18" t="e">
        <f>AVERAGE(C26:C30)</f>
        <v>#DIV/0!</v>
      </c>
      <c r="D39" s="43"/>
      <c r="E39" s="27">
        <f>AVERAGE(E26:E37)</f>
        <v>0.83333333333333337</v>
      </c>
      <c r="F39" s="27">
        <f>AVERAGE(F26:F37)</f>
        <v>0.83333333333333337</v>
      </c>
      <c r="G39" s="44" t="e">
        <f t="shared" ref="G39:O39" si="10">AVERAGE(G26:G37)</f>
        <v>#DIV/0!</v>
      </c>
      <c r="H39" s="27">
        <f t="shared" si="10"/>
        <v>0.41666666666666669</v>
      </c>
      <c r="I39" s="27">
        <f t="shared" si="10"/>
        <v>0.41666666666666669</v>
      </c>
      <c r="J39" s="44" t="e">
        <f t="shared" si="10"/>
        <v>#DIV/0!</v>
      </c>
      <c r="K39" s="27">
        <f t="shared" si="10"/>
        <v>0.41666666666666669</v>
      </c>
      <c r="L39" s="27">
        <f t="shared" si="10"/>
        <v>0.41666666666666669</v>
      </c>
      <c r="M39" s="44" t="e">
        <f t="shared" si="10"/>
        <v>#DIV/0!</v>
      </c>
      <c r="N39" s="27">
        <f t="shared" si="10"/>
        <v>0.33333333333333331</v>
      </c>
      <c r="O39" s="27">
        <f t="shared" si="10"/>
        <v>0.33333333333333331</v>
      </c>
      <c r="P39" s="21"/>
      <c r="Q39" s="21"/>
    </row>
    <row r="40" spans="1:17" ht="15.5" x14ac:dyDescent="0.35">
      <c r="A40" s="18"/>
      <c r="B40" s="23" t="s">
        <v>12</v>
      </c>
      <c r="C40" s="18" t="e">
        <f>STDEV(C26:C30)</f>
        <v>#DIV/0!</v>
      </c>
      <c r="D40" s="43"/>
      <c r="E40" s="27">
        <f>STDEV(E26:E37)</f>
        <v>1.1934162828797101</v>
      </c>
      <c r="F40" s="27">
        <f>STDEV(F26:F37)</f>
        <v>1.1934162828797101</v>
      </c>
      <c r="G40" s="44" t="e">
        <f t="shared" ref="G40:O40" si="11">STDEV(G26:G37)</f>
        <v>#DIV/0!</v>
      </c>
      <c r="H40" s="27">
        <f t="shared" si="11"/>
        <v>0.66855792342152143</v>
      </c>
      <c r="I40" s="27">
        <f t="shared" si="11"/>
        <v>0.66855792342152143</v>
      </c>
      <c r="J40" s="44" t="e">
        <f t="shared" si="11"/>
        <v>#DIV/0!</v>
      </c>
      <c r="K40" s="27">
        <f t="shared" si="11"/>
        <v>0.66855792342152143</v>
      </c>
      <c r="L40" s="27">
        <f t="shared" si="11"/>
        <v>0.66855792342152143</v>
      </c>
      <c r="M40" s="44" t="e">
        <f t="shared" si="11"/>
        <v>#DIV/0!</v>
      </c>
      <c r="N40" s="27">
        <f t="shared" si="11"/>
        <v>0.88762536459859454</v>
      </c>
      <c r="O40" s="27">
        <f t="shared" si="11"/>
        <v>0.88762536459859454</v>
      </c>
      <c r="P40" s="21"/>
      <c r="Q40" s="21"/>
    </row>
    <row r="41" spans="1:17" ht="15.5" x14ac:dyDescent="0.35">
      <c r="A41" s="17"/>
      <c r="B41" s="17"/>
      <c r="C41" s="17"/>
      <c r="D41" s="43"/>
      <c r="E41" s="18"/>
      <c r="F41" s="18"/>
      <c r="G41" s="43"/>
      <c r="H41" s="18"/>
      <c r="I41" s="18"/>
      <c r="J41" s="43"/>
      <c r="K41" s="18"/>
      <c r="L41" s="18"/>
      <c r="M41" s="43"/>
      <c r="N41" s="18"/>
      <c r="O41" s="18"/>
      <c r="P41" s="21"/>
      <c r="Q41" s="21"/>
    </row>
    <row r="42" spans="1:17" ht="15.5" x14ac:dyDescent="0.35">
      <c r="A42" s="17"/>
      <c r="B42" s="19" t="s">
        <v>13</v>
      </c>
      <c r="C42" s="17"/>
      <c r="D42" s="43"/>
      <c r="E42" s="118" t="s">
        <v>21</v>
      </c>
      <c r="F42" s="118"/>
      <c r="G42" s="43"/>
      <c r="H42" s="118" t="s">
        <v>21</v>
      </c>
      <c r="I42" s="118"/>
      <c r="J42" s="43"/>
      <c r="K42" s="118" t="s">
        <v>21</v>
      </c>
      <c r="L42" s="118"/>
      <c r="M42" s="43"/>
      <c r="N42" s="118" t="s">
        <v>21</v>
      </c>
      <c r="O42" s="118"/>
      <c r="P42" s="21"/>
      <c r="Q42" s="21"/>
    </row>
    <row r="43" spans="1:17" ht="15.5" x14ac:dyDescent="0.35">
      <c r="A43" s="17"/>
      <c r="B43" s="20"/>
      <c r="C43" s="17"/>
      <c r="D43" s="43"/>
      <c r="E43" s="118" t="s">
        <v>15</v>
      </c>
      <c r="F43" s="118"/>
      <c r="G43" s="43"/>
      <c r="H43" s="118" t="s">
        <v>16</v>
      </c>
      <c r="I43" s="118"/>
      <c r="J43" s="43"/>
      <c r="K43" s="118" t="s">
        <v>17</v>
      </c>
      <c r="L43" s="118"/>
      <c r="M43" s="43"/>
      <c r="N43" s="118" t="s">
        <v>18</v>
      </c>
      <c r="O43" s="118"/>
      <c r="P43" s="21"/>
      <c r="Q43" s="21"/>
    </row>
    <row r="44" spans="1:17" ht="15.5" x14ac:dyDescent="0.35">
      <c r="A44" s="17"/>
      <c r="B44" s="17"/>
      <c r="C44" s="17"/>
      <c r="D44" s="43"/>
      <c r="E44" s="35">
        <v>1</v>
      </c>
      <c r="F44" s="40" t="s">
        <v>19</v>
      </c>
      <c r="G44" s="43"/>
      <c r="H44" s="35">
        <v>1</v>
      </c>
      <c r="I44" s="40" t="s">
        <v>19</v>
      </c>
      <c r="J44" s="43"/>
      <c r="K44" s="35">
        <v>1</v>
      </c>
      <c r="L44" s="40" t="s">
        <v>19</v>
      </c>
      <c r="M44" s="43"/>
      <c r="N44" s="35">
        <v>1</v>
      </c>
      <c r="O44" s="40" t="s">
        <v>19</v>
      </c>
      <c r="P44" s="21"/>
      <c r="Q44" s="21"/>
    </row>
    <row r="45" spans="1:17" ht="15.5" x14ac:dyDescent="0.35">
      <c r="A45" s="17"/>
      <c r="B45" s="17"/>
      <c r="C45" s="17"/>
      <c r="D45" s="43"/>
      <c r="E45" s="18"/>
      <c r="F45" s="18"/>
      <c r="G45" s="43"/>
      <c r="H45" s="18"/>
      <c r="I45" s="18"/>
      <c r="J45" s="43"/>
      <c r="K45" s="18"/>
      <c r="L45" s="18"/>
      <c r="M45" s="43"/>
      <c r="N45" s="18"/>
      <c r="O45" s="18"/>
      <c r="P45" s="21"/>
      <c r="Q45" s="21"/>
    </row>
    <row r="46" spans="1:17" ht="15.5" x14ac:dyDescent="0.35">
      <c r="A46" s="17"/>
      <c r="B46" s="28">
        <v>1</v>
      </c>
      <c r="C46" s="17"/>
      <c r="D46" s="43"/>
      <c r="E46" s="35">
        <v>0</v>
      </c>
      <c r="F46" s="35">
        <f>AVERAGE(E46:E46)</f>
        <v>0</v>
      </c>
      <c r="G46" s="43"/>
      <c r="H46" s="35">
        <v>-6</v>
      </c>
      <c r="I46" s="35">
        <f>AVERAGE(H46:H46)</f>
        <v>-6</v>
      </c>
      <c r="J46" s="43"/>
      <c r="K46" s="35">
        <v>-6</v>
      </c>
      <c r="L46" s="35">
        <f>AVERAGE(K46:K46)</f>
        <v>-6</v>
      </c>
      <c r="M46" s="43"/>
      <c r="N46" s="35">
        <v>-6</v>
      </c>
      <c r="O46" s="35">
        <f>AVERAGE(N46:N46)</f>
        <v>-6</v>
      </c>
      <c r="P46" s="21"/>
      <c r="Q46" s="21"/>
    </row>
    <row r="47" spans="1:17" ht="15.5" x14ac:dyDescent="0.35">
      <c r="A47" s="17"/>
      <c r="B47" s="28">
        <v>2</v>
      </c>
      <c r="C47" s="17"/>
      <c r="D47" s="43"/>
      <c r="E47" s="35">
        <v>0</v>
      </c>
      <c r="F47" s="35">
        <f>AVERAGE(E47:E47)</f>
        <v>0</v>
      </c>
      <c r="G47" s="43"/>
      <c r="H47" s="35">
        <v>-5</v>
      </c>
      <c r="I47" s="35">
        <f>AVERAGE(H47:H47)</f>
        <v>-5</v>
      </c>
      <c r="J47" s="43"/>
      <c r="K47" s="35">
        <v>-7</v>
      </c>
      <c r="L47" s="35">
        <f>AVERAGE(K47:K47)</f>
        <v>-7</v>
      </c>
      <c r="M47" s="43"/>
      <c r="N47" s="35">
        <v>-8</v>
      </c>
      <c r="O47" s="35">
        <f>AVERAGE(N47:N47)</f>
        <v>-8</v>
      </c>
      <c r="P47" s="21"/>
      <c r="Q47" s="21"/>
    </row>
    <row r="48" spans="1:17" ht="15.5" x14ac:dyDescent="0.35">
      <c r="A48" s="17"/>
      <c r="B48" s="28">
        <v>3</v>
      </c>
      <c r="C48" s="17"/>
      <c r="D48" s="43"/>
      <c r="E48" s="35">
        <v>0</v>
      </c>
      <c r="F48" s="35">
        <f>AVERAGE(E48:E48)</f>
        <v>0</v>
      </c>
      <c r="G48" s="43"/>
      <c r="H48" s="35">
        <v>-4</v>
      </c>
      <c r="I48" s="35">
        <f>AVERAGE(H48:H48)</f>
        <v>-4</v>
      </c>
      <c r="J48" s="43"/>
      <c r="K48" s="35">
        <v>-6</v>
      </c>
      <c r="L48" s="35">
        <f>AVERAGE(K48:K48)</f>
        <v>-6</v>
      </c>
      <c r="M48" s="43"/>
      <c r="N48" s="35">
        <v>-6</v>
      </c>
      <c r="O48" s="35">
        <f>AVERAGE(N48:N48)</f>
        <v>-6</v>
      </c>
      <c r="P48" s="21"/>
      <c r="Q48" s="21"/>
    </row>
    <row r="49" spans="1:17" ht="15.5" x14ac:dyDescent="0.35">
      <c r="A49" s="17"/>
      <c r="B49" s="28">
        <v>4</v>
      </c>
      <c r="C49" s="17"/>
      <c r="D49" s="43"/>
      <c r="E49" s="35">
        <v>0</v>
      </c>
      <c r="F49" s="35">
        <f>AVERAGE(E49:E49)</f>
        <v>0</v>
      </c>
      <c r="G49" s="43"/>
      <c r="H49" s="35">
        <v>-4</v>
      </c>
      <c r="I49" s="35">
        <f>AVERAGE(H49:H49)</f>
        <v>-4</v>
      </c>
      <c r="J49" s="43"/>
      <c r="K49" s="35">
        <v>-4</v>
      </c>
      <c r="L49" s="35">
        <f>AVERAGE(K49:K49)</f>
        <v>-4</v>
      </c>
      <c r="M49" s="43"/>
      <c r="N49" s="35">
        <v>-6</v>
      </c>
      <c r="O49" s="35">
        <f>AVERAGE(N49:N49)</f>
        <v>-6</v>
      </c>
      <c r="P49" s="21"/>
      <c r="Q49" s="21"/>
    </row>
    <row r="50" spans="1:17" ht="15.5" x14ac:dyDescent="0.35">
      <c r="A50" s="17"/>
      <c r="B50" s="28">
        <v>5</v>
      </c>
      <c r="C50" s="17"/>
      <c r="D50" s="43"/>
      <c r="E50" s="35">
        <v>1</v>
      </c>
      <c r="F50" s="35">
        <f>AVERAGE(E50:E50)</f>
        <v>1</v>
      </c>
      <c r="G50" s="43"/>
      <c r="H50" s="35">
        <v>-1</v>
      </c>
      <c r="I50" s="35">
        <f>AVERAGE(H50:H50)</f>
        <v>-1</v>
      </c>
      <c r="J50" s="43"/>
      <c r="K50" s="35">
        <v>-2</v>
      </c>
      <c r="L50" s="35">
        <f>AVERAGE(K50:K50)</f>
        <v>-2</v>
      </c>
      <c r="M50" s="43"/>
      <c r="N50" s="35">
        <v>-3</v>
      </c>
      <c r="O50" s="35">
        <f>AVERAGE(N50:N50)</f>
        <v>-3</v>
      </c>
      <c r="P50" s="21"/>
      <c r="Q50" s="21"/>
    </row>
    <row r="51" spans="1:17" ht="15.5" x14ac:dyDescent="0.35">
      <c r="A51" s="17"/>
      <c r="B51" s="28">
        <v>7</v>
      </c>
      <c r="C51" s="17"/>
      <c r="D51" s="43"/>
      <c r="E51" s="59">
        <v>1</v>
      </c>
      <c r="F51" s="35">
        <f t="shared" ref="F51:F57" si="12">AVERAGE(E51:E51)</f>
        <v>1</v>
      </c>
      <c r="G51" s="43"/>
      <c r="H51" s="35">
        <v>-3</v>
      </c>
      <c r="I51" s="35">
        <f t="shared" ref="I51:I57" si="13">AVERAGE(H51:H51)</f>
        <v>-3</v>
      </c>
      <c r="J51" s="43"/>
      <c r="K51" s="59">
        <v>-4</v>
      </c>
      <c r="L51" s="35">
        <f t="shared" ref="L51:L57" si="14">AVERAGE(K51:K51)</f>
        <v>-4</v>
      </c>
      <c r="M51" s="43"/>
      <c r="N51" s="35">
        <v>-6</v>
      </c>
      <c r="O51" s="35">
        <f t="shared" ref="O51:O57" si="15">AVERAGE(N51:N51)</f>
        <v>-6</v>
      </c>
      <c r="P51" s="21"/>
      <c r="Q51" s="21"/>
    </row>
    <row r="52" spans="1:17" ht="15.5" x14ac:dyDescent="0.35">
      <c r="A52" s="17"/>
      <c r="B52" s="28">
        <v>8</v>
      </c>
      <c r="C52" s="17"/>
      <c r="D52" s="43"/>
      <c r="E52" s="59">
        <v>1</v>
      </c>
      <c r="F52" s="35">
        <f t="shared" si="12"/>
        <v>1</v>
      </c>
      <c r="G52" s="43"/>
      <c r="H52" s="35">
        <v>-4</v>
      </c>
      <c r="I52" s="35">
        <f t="shared" si="13"/>
        <v>-4</v>
      </c>
      <c r="J52" s="43"/>
      <c r="K52" s="59">
        <v>-6</v>
      </c>
      <c r="L52" s="35">
        <f t="shared" si="14"/>
        <v>-6</v>
      </c>
      <c r="M52" s="43"/>
      <c r="N52" s="35">
        <v>-7</v>
      </c>
      <c r="O52" s="35">
        <f t="shared" si="15"/>
        <v>-7</v>
      </c>
      <c r="P52" s="21"/>
      <c r="Q52" s="21"/>
    </row>
    <row r="53" spans="1:17" ht="15.5" x14ac:dyDescent="0.35">
      <c r="A53" s="17"/>
      <c r="B53" s="28">
        <v>9</v>
      </c>
      <c r="C53" s="17"/>
      <c r="D53" s="43"/>
      <c r="E53" s="35">
        <v>1</v>
      </c>
      <c r="F53" s="35">
        <f t="shared" si="12"/>
        <v>1</v>
      </c>
      <c r="G53" s="43"/>
      <c r="H53" s="35">
        <v>-4</v>
      </c>
      <c r="I53" s="35">
        <f t="shared" si="13"/>
        <v>-4</v>
      </c>
      <c r="J53" s="43"/>
      <c r="K53" s="35">
        <v>-5</v>
      </c>
      <c r="L53" s="35">
        <f t="shared" si="14"/>
        <v>-5</v>
      </c>
      <c r="M53" s="43"/>
      <c r="N53" s="35">
        <v>-6</v>
      </c>
      <c r="O53" s="35">
        <f t="shared" si="15"/>
        <v>-6</v>
      </c>
      <c r="P53" s="21"/>
      <c r="Q53" s="21"/>
    </row>
    <row r="54" spans="1:17" ht="15.5" x14ac:dyDescent="0.35">
      <c r="A54" s="17"/>
      <c r="B54" s="28">
        <v>11</v>
      </c>
      <c r="C54" s="17"/>
      <c r="D54" s="43"/>
      <c r="E54" s="35">
        <v>0</v>
      </c>
      <c r="F54" s="35">
        <f t="shared" si="12"/>
        <v>0</v>
      </c>
      <c r="G54" s="43"/>
      <c r="H54" s="35">
        <v>-8</v>
      </c>
      <c r="I54" s="35">
        <f t="shared" si="13"/>
        <v>-8</v>
      </c>
      <c r="J54" s="43"/>
      <c r="K54" s="35">
        <v>-7</v>
      </c>
      <c r="L54" s="35">
        <f t="shared" si="14"/>
        <v>-7</v>
      </c>
      <c r="M54" s="43"/>
      <c r="N54" s="35">
        <v>-7</v>
      </c>
      <c r="O54" s="35">
        <f t="shared" si="15"/>
        <v>-7</v>
      </c>
      <c r="P54" s="21"/>
      <c r="Q54" s="21"/>
    </row>
    <row r="55" spans="1:17" ht="15.5" x14ac:dyDescent="0.35">
      <c r="A55" s="17"/>
      <c r="B55" s="28">
        <v>12</v>
      </c>
      <c r="C55" s="17"/>
      <c r="D55" s="43"/>
      <c r="E55" s="35">
        <v>0</v>
      </c>
      <c r="F55" s="35">
        <f t="shared" si="12"/>
        <v>0</v>
      </c>
      <c r="G55" s="43"/>
      <c r="H55" s="35">
        <v>-2</v>
      </c>
      <c r="I55" s="35">
        <f t="shared" si="13"/>
        <v>-2</v>
      </c>
      <c r="J55" s="43"/>
      <c r="K55" s="35">
        <v>-4</v>
      </c>
      <c r="L55" s="35">
        <f t="shared" si="14"/>
        <v>-4</v>
      </c>
      <c r="M55" s="43"/>
      <c r="N55" s="35">
        <v>-5</v>
      </c>
      <c r="O55" s="35">
        <f t="shared" si="15"/>
        <v>-5</v>
      </c>
      <c r="P55" s="21"/>
      <c r="Q55" s="21"/>
    </row>
    <row r="56" spans="1:17" ht="15.5" x14ac:dyDescent="0.35">
      <c r="A56" s="17"/>
      <c r="B56" s="28">
        <v>13</v>
      </c>
      <c r="C56" s="17"/>
      <c r="D56" s="43"/>
      <c r="E56" s="35">
        <v>1</v>
      </c>
      <c r="F56" s="35">
        <f t="shared" si="12"/>
        <v>1</v>
      </c>
      <c r="G56" s="43"/>
      <c r="H56" s="35">
        <v>-3</v>
      </c>
      <c r="I56" s="35">
        <f t="shared" si="13"/>
        <v>-3</v>
      </c>
      <c r="J56" s="43"/>
      <c r="K56" s="35">
        <v>-5</v>
      </c>
      <c r="L56" s="35">
        <f t="shared" si="14"/>
        <v>-5</v>
      </c>
      <c r="M56" s="43"/>
      <c r="N56" s="35">
        <v>-5</v>
      </c>
      <c r="O56" s="35">
        <f t="shared" si="15"/>
        <v>-5</v>
      </c>
      <c r="P56" s="21"/>
      <c r="Q56" s="21"/>
    </row>
    <row r="57" spans="1:17" ht="15.5" x14ac:dyDescent="0.35">
      <c r="A57" s="17"/>
      <c r="B57" s="28">
        <v>14</v>
      </c>
      <c r="C57" s="17"/>
      <c r="D57" s="43"/>
      <c r="E57" s="35">
        <v>2</v>
      </c>
      <c r="F57" s="35">
        <f t="shared" si="12"/>
        <v>2</v>
      </c>
      <c r="G57" s="43"/>
      <c r="H57" s="35">
        <v>-3</v>
      </c>
      <c r="I57" s="35">
        <f t="shared" si="13"/>
        <v>-3</v>
      </c>
      <c r="J57" s="43"/>
      <c r="K57" s="35">
        <v>-2</v>
      </c>
      <c r="L57" s="35">
        <f t="shared" si="14"/>
        <v>-2</v>
      </c>
      <c r="M57" s="43"/>
      <c r="N57" s="35">
        <v>-2</v>
      </c>
      <c r="O57" s="35">
        <f t="shared" si="15"/>
        <v>-2</v>
      </c>
      <c r="P57" s="21"/>
      <c r="Q57" s="21"/>
    </row>
    <row r="58" spans="1:17" ht="15.5" x14ac:dyDescent="0.35">
      <c r="A58" s="17"/>
      <c r="B58" s="17"/>
      <c r="C58" s="17"/>
      <c r="D58" s="43"/>
      <c r="E58" s="25"/>
      <c r="F58" s="25"/>
      <c r="G58" s="43"/>
      <c r="H58" s="25"/>
      <c r="I58" s="25"/>
      <c r="J58" s="43"/>
      <c r="K58" s="25"/>
      <c r="L58" s="25"/>
      <c r="M58" s="43"/>
      <c r="N58" s="25"/>
      <c r="O58" s="25"/>
      <c r="P58" s="21"/>
      <c r="Q58" s="21"/>
    </row>
    <row r="59" spans="1:17" ht="15.5" x14ac:dyDescent="0.35">
      <c r="A59" s="17"/>
      <c r="B59" s="22" t="s">
        <v>11</v>
      </c>
      <c r="C59" s="18" t="e">
        <f>AVERAGE(C46:C50)</f>
        <v>#DIV/0!</v>
      </c>
      <c r="D59" s="43"/>
      <c r="E59" s="27">
        <f>AVERAGE(E46:E57)</f>
        <v>0.58333333333333337</v>
      </c>
      <c r="F59" s="27">
        <f>AVERAGE(F46:F57)</f>
        <v>0.58333333333333337</v>
      </c>
      <c r="G59" s="44" t="e">
        <f t="shared" ref="G59:O59" si="16">AVERAGE(G46:G57)</f>
        <v>#DIV/0!</v>
      </c>
      <c r="H59" s="27">
        <f t="shared" si="16"/>
        <v>-3.9166666666666665</v>
      </c>
      <c r="I59" s="27">
        <f t="shared" si="16"/>
        <v>-3.9166666666666665</v>
      </c>
      <c r="J59" s="44" t="e">
        <f t="shared" si="16"/>
        <v>#DIV/0!</v>
      </c>
      <c r="K59" s="27">
        <f t="shared" si="16"/>
        <v>-4.833333333333333</v>
      </c>
      <c r="L59" s="27">
        <f t="shared" si="16"/>
        <v>-4.833333333333333</v>
      </c>
      <c r="M59" s="44" t="e">
        <f t="shared" si="16"/>
        <v>#DIV/0!</v>
      </c>
      <c r="N59" s="27">
        <f t="shared" si="16"/>
        <v>-5.583333333333333</v>
      </c>
      <c r="O59" s="27">
        <f t="shared" si="16"/>
        <v>-5.583333333333333</v>
      </c>
      <c r="P59" s="21"/>
      <c r="Q59" s="21"/>
    </row>
    <row r="60" spans="1:17" ht="15.5" x14ac:dyDescent="0.35">
      <c r="A60" s="18"/>
      <c r="B60" s="23" t="s">
        <v>12</v>
      </c>
      <c r="C60" s="18" t="e">
        <f>STDEV(C46:C50)</f>
        <v>#DIV/0!</v>
      </c>
      <c r="D60" s="43"/>
      <c r="E60" s="27">
        <f>STDEV(E46:E57)</f>
        <v>0.66855792342152154</v>
      </c>
      <c r="F60" s="27">
        <f>STDEV(F46:F57)</f>
        <v>0.66855792342152154</v>
      </c>
      <c r="G60" s="44" t="e">
        <f t="shared" ref="G60:O60" si="17">STDEV(G46:G57)</f>
        <v>#DIV/0!</v>
      </c>
      <c r="H60" s="27">
        <f t="shared" si="17"/>
        <v>1.8319554050414559</v>
      </c>
      <c r="I60" s="27">
        <f t="shared" si="17"/>
        <v>1.8319554050414559</v>
      </c>
      <c r="J60" s="44" t="e">
        <f t="shared" si="17"/>
        <v>#DIV/0!</v>
      </c>
      <c r="K60" s="27">
        <f t="shared" si="17"/>
        <v>1.6966991126265967</v>
      </c>
      <c r="L60" s="27">
        <f t="shared" si="17"/>
        <v>1.6966991126265967</v>
      </c>
      <c r="M60" s="44" t="e">
        <f t="shared" si="17"/>
        <v>#DIV/0!</v>
      </c>
      <c r="N60" s="27">
        <f t="shared" si="17"/>
        <v>1.6764862244009231</v>
      </c>
      <c r="O60" s="27">
        <f t="shared" si="17"/>
        <v>1.6764862244009231</v>
      </c>
      <c r="P60" s="21"/>
      <c r="Q60" s="21"/>
    </row>
    <row r="61" spans="1:17" ht="15.5" x14ac:dyDescent="0.35">
      <c r="A61" s="17"/>
      <c r="B61" s="17"/>
      <c r="C61" s="17"/>
      <c r="D61" s="43"/>
      <c r="E61" s="18"/>
      <c r="F61" s="18"/>
      <c r="G61" s="43"/>
      <c r="H61" s="18"/>
      <c r="I61" s="18"/>
      <c r="J61" s="43"/>
      <c r="K61" s="18"/>
      <c r="L61" s="18"/>
      <c r="M61" s="43"/>
      <c r="N61" s="18"/>
      <c r="O61" s="18"/>
      <c r="P61" s="21"/>
      <c r="Q61" s="21"/>
    </row>
    <row r="62" spans="1:17" ht="15.5" x14ac:dyDescent="0.35">
      <c r="A62" s="17"/>
      <c r="B62" s="19" t="s">
        <v>13</v>
      </c>
      <c r="C62" s="17"/>
      <c r="D62" s="43"/>
      <c r="E62" s="118" t="s">
        <v>22</v>
      </c>
      <c r="F62" s="118"/>
      <c r="G62" s="43"/>
      <c r="H62" s="118" t="s">
        <v>22</v>
      </c>
      <c r="I62" s="118"/>
      <c r="J62" s="43"/>
      <c r="K62" s="118" t="s">
        <v>22</v>
      </c>
      <c r="L62" s="118"/>
      <c r="M62" s="43"/>
      <c r="N62" s="118" t="s">
        <v>22</v>
      </c>
      <c r="O62" s="118"/>
      <c r="P62" s="21"/>
      <c r="Q62" s="21"/>
    </row>
    <row r="63" spans="1:17" ht="15.5" x14ac:dyDescent="0.35">
      <c r="A63" s="17"/>
      <c r="B63" s="20"/>
      <c r="C63" s="17"/>
      <c r="D63" s="43"/>
      <c r="E63" s="118" t="s">
        <v>15</v>
      </c>
      <c r="F63" s="118"/>
      <c r="G63" s="43"/>
      <c r="H63" s="118" t="s">
        <v>16</v>
      </c>
      <c r="I63" s="118"/>
      <c r="J63" s="43"/>
      <c r="K63" s="118" t="s">
        <v>17</v>
      </c>
      <c r="L63" s="118"/>
      <c r="M63" s="43"/>
      <c r="N63" s="118" t="s">
        <v>18</v>
      </c>
      <c r="O63" s="118"/>
      <c r="P63" s="21"/>
      <c r="Q63" s="21"/>
    </row>
    <row r="64" spans="1:17" ht="15.5" x14ac:dyDescent="0.35">
      <c r="A64" s="17"/>
      <c r="B64" s="17"/>
      <c r="C64" s="17"/>
      <c r="D64" s="43"/>
      <c r="E64" s="35">
        <v>1</v>
      </c>
      <c r="F64" s="40" t="s">
        <v>19</v>
      </c>
      <c r="G64" s="43"/>
      <c r="H64" s="35">
        <v>1</v>
      </c>
      <c r="I64" s="40" t="s">
        <v>19</v>
      </c>
      <c r="J64" s="43"/>
      <c r="K64" s="35">
        <v>1</v>
      </c>
      <c r="L64" s="40" t="s">
        <v>19</v>
      </c>
      <c r="M64" s="43"/>
      <c r="N64" s="35">
        <v>1</v>
      </c>
      <c r="O64" s="40" t="s">
        <v>19</v>
      </c>
      <c r="P64" s="21"/>
      <c r="Q64" s="21"/>
    </row>
    <row r="65" spans="1:17" ht="15.5" x14ac:dyDescent="0.35">
      <c r="A65" s="17"/>
      <c r="B65" s="17"/>
      <c r="C65" s="17"/>
      <c r="D65" s="43"/>
      <c r="E65" s="18"/>
      <c r="F65" s="18"/>
      <c r="G65" s="43"/>
      <c r="H65" s="18"/>
      <c r="I65" s="18"/>
      <c r="J65" s="43"/>
      <c r="K65" s="18"/>
      <c r="L65" s="18"/>
      <c r="M65" s="43"/>
      <c r="N65" s="18"/>
      <c r="O65" s="18"/>
      <c r="P65" s="21"/>
      <c r="Q65" s="21"/>
    </row>
    <row r="66" spans="1:17" ht="15.5" x14ac:dyDescent="0.35">
      <c r="A66" s="17"/>
      <c r="B66" s="28">
        <v>1</v>
      </c>
      <c r="C66" s="17"/>
      <c r="D66" s="43"/>
      <c r="E66" s="35">
        <v>0</v>
      </c>
      <c r="F66" s="35">
        <f>AVERAGE(E66:E66)</f>
        <v>0</v>
      </c>
      <c r="G66" s="43"/>
      <c r="H66" s="35">
        <v>-5</v>
      </c>
      <c r="I66" s="35">
        <f>AVERAGE(H66:H66)</f>
        <v>-5</v>
      </c>
      <c r="J66" s="43"/>
      <c r="K66" s="35">
        <v>-6</v>
      </c>
      <c r="L66" s="35">
        <f>AVERAGE(K66:K66)</f>
        <v>-6</v>
      </c>
      <c r="M66" s="43"/>
      <c r="N66" s="35">
        <v>-6</v>
      </c>
      <c r="O66" s="35">
        <f>AVERAGE(N66:N66)</f>
        <v>-6</v>
      </c>
      <c r="P66" s="21"/>
      <c r="Q66" s="21"/>
    </row>
    <row r="67" spans="1:17" ht="15.5" x14ac:dyDescent="0.35">
      <c r="A67" s="17"/>
      <c r="B67" s="28">
        <v>2</v>
      </c>
      <c r="C67" s="17"/>
      <c r="D67" s="43"/>
      <c r="E67" s="35">
        <v>0</v>
      </c>
      <c r="F67" s="35">
        <f>AVERAGE(E67:E67)</f>
        <v>0</v>
      </c>
      <c r="G67" s="43"/>
      <c r="H67" s="35">
        <v>-6</v>
      </c>
      <c r="I67" s="35">
        <f>AVERAGE(H67:H67)</f>
        <v>-6</v>
      </c>
      <c r="J67" s="43"/>
      <c r="K67" s="35">
        <v>-8</v>
      </c>
      <c r="L67" s="35">
        <f>AVERAGE(K67:K67)</f>
        <v>-8</v>
      </c>
      <c r="M67" s="43"/>
      <c r="N67" s="35">
        <v>-8</v>
      </c>
      <c r="O67" s="35">
        <f>AVERAGE(N67:N67)</f>
        <v>-8</v>
      </c>
      <c r="P67" s="21"/>
      <c r="Q67" s="21"/>
    </row>
    <row r="68" spans="1:17" ht="15.5" x14ac:dyDescent="0.35">
      <c r="A68" s="17"/>
      <c r="B68" s="28">
        <v>3</v>
      </c>
      <c r="C68" s="17"/>
      <c r="D68" s="43"/>
      <c r="E68" s="35">
        <v>0</v>
      </c>
      <c r="F68" s="35">
        <f>AVERAGE(E68:E68)</f>
        <v>0</v>
      </c>
      <c r="G68" s="43"/>
      <c r="H68" s="35">
        <v>-2</v>
      </c>
      <c r="I68" s="35">
        <f>AVERAGE(H68:H68)</f>
        <v>-2</v>
      </c>
      <c r="J68" s="43"/>
      <c r="K68" s="35">
        <v>-4</v>
      </c>
      <c r="L68" s="35">
        <f>AVERAGE(K68:K68)</f>
        <v>-4</v>
      </c>
      <c r="M68" s="43"/>
      <c r="N68" s="35">
        <v>-5</v>
      </c>
      <c r="O68" s="35">
        <f>AVERAGE(N68:N68)</f>
        <v>-5</v>
      </c>
      <c r="P68" s="21"/>
      <c r="Q68" s="21"/>
    </row>
    <row r="69" spans="1:17" ht="15.5" x14ac:dyDescent="0.35">
      <c r="A69" s="17"/>
      <c r="B69" s="28">
        <v>4</v>
      </c>
      <c r="C69" s="17"/>
      <c r="D69" s="43"/>
      <c r="E69" s="35">
        <v>0</v>
      </c>
      <c r="F69" s="35">
        <f>AVERAGE(E69:E69)</f>
        <v>0</v>
      </c>
      <c r="G69" s="43"/>
      <c r="H69" s="35">
        <v>-2</v>
      </c>
      <c r="I69" s="35">
        <f>AVERAGE(H69:H69)</f>
        <v>-2</v>
      </c>
      <c r="J69" s="43"/>
      <c r="K69" s="35">
        <v>-3</v>
      </c>
      <c r="L69" s="35">
        <f>AVERAGE(K69:K69)</f>
        <v>-3</v>
      </c>
      <c r="M69" s="43"/>
      <c r="N69" s="35">
        <v>-3</v>
      </c>
      <c r="O69" s="35">
        <f>AVERAGE(N69:N69)</f>
        <v>-3</v>
      </c>
      <c r="P69" s="21"/>
      <c r="Q69" s="21"/>
    </row>
    <row r="70" spans="1:17" ht="15.5" x14ac:dyDescent="0.35">
      <c r="A70" s="17"/>
      <c r="B70" s="28">
        <v>5</v>
      </c>
      <c r="C70" s="17"/>
      <c r="D70" s="43"/>
      <c r="E70" s="35">
        <v>0</v>
      </c>
      <c r="F70" s="35">
        <f>AVERAGE(E70:E70)</f>
        <v>0</v>
      </c>
      <c r="G70" s="43"/>
      <c r="H70" s="35">
        <v>-2</v>
      </c>
      <c r="I70" s="35">
        <f>AVERAGE(H70:H70)</f>
        <v>-2</v>
      </c>
      <c r="J70" s="43"/>
      <c r="K70" s="35">
        <v>-4</v>
      </c>
      <c r="L70" s="35">
        <f>AVERAGE(K70:K70)</f>
        <v>-4</v>
      </c>
      <c r="M70" s="43"/>
      <c r="N70" s="35">
        <v>-4</v>
      </c>
      <c r="O70" s="35">
        <f>AVERAGE(N70:N70)</f>
        <v>-4</v>
      </c>
      <c r="P70" s="21"/>
      <c r="Q70" s="21"/>
    </row>
    <row r="71" spans="1:17" ht="15.5" x14ac:dyDescent="0.35">
      <c r="A71" s="17"/>
      <c r="B71" s="28">
        <v>7</v>
      </c>
      <c r="C71" s="17"/>
      <c r="D71" s="43"/>
      <c r="E71" s="59">
        <v>1</v>
      </c>
      <c r="F71" s="35">
        <f t="shared" ref="F71:F77" si="18">AVERAGE(E71:E71)</f>
        <v>1</v>
      </c>
      <c r="G71" s="43"/>
      <c r="H71" s="35">
        <v>-3</v>
      </c>
      <c r="I71" s="35">
        <f t="shared" ref="I71:I77" si="19">AVERAGE(H71:H71)</f>
        <v>-3</v>
      </c>
      <c r="J71" s="43"/>
      <c r="K71" s="59">
        <v>-4</v>
      </c>
      <c r="L71" s="35">
        <f t="shared" ref="L71:L77" si="20">AVERAGE(K71:K71)</f>
        <v>-4</v>
      </c>
      <c r="M71" s="43"/>
      <c r="N71" s="35">
        <v>-6</v>
      </c>
      <c r="O71" s="35">
        <f t="shared" ref="O71:O77" si="21">AVERAGE(N71:N71)</f>
        <v>-6</v>
      </c>
      <c r="P71" s="21"/>
      <c r="Q71" s="21"/>
    </row>
    <row r="72" spans="1:17" ht="15.5" x14ac:dyDescent="0.35">
      <c r="A72" s="17"/>
      <c r="B72" s="28">
        <v>8</v>
      </c>
      <c r="C72" s="17"/>
      <c r="D72" s="43"/>
      <c r="E72" s="59">
        <v>1</v>
      </c>
      <c r="F72" s="35">
        <f t="shared" si="18"/>
        <v>1</v>
      </c>
      <c r="G72" s="43"/>
      <c r="H72" s="35">
        <v>-4</v>
      </c>
      <c r="I72" s="35">
        <f t="shared" si="19"/>
        <v>-4</v>
      </c>
      <c r="J72" s="43"/>
      <c r="K72" s="59">
        <v>-7</v>
      </c>
      <c r="L72" s="35">
        <f t="shared" si="20"/>
        <v>-7</v>
      </c>
      <c r="M72" s="43"/>
      <c r="N72" s="35">
        <v>-7</v>
      </c>
      <c r="O72" s="35">
        <f t="shared" si="21"/>
        <v>-7</v>
      </c>
      <c r="P72" s="21"/>
      <c r="Q72" s="21"/>
    </row>
    <row r="73" spans="1:17" ht="15.5" x14ac:dyDescent="0.35">
      <c r="A73" s="17"/>
      <c r="B73" s="28">
        <v>9</v>
      </c>
      <c r="C73" s="17"/>
      <c r="D73" s="43"/>
      <c r="E73" s="35">
        <v>1</v>
      </c>
      <c r="F73" s="35">
        <f t="shared" si="18"/>
        <v>1</v>
      </c>
      <c r="G73" s="43"/>
      <c r="H73" s="35">
        <v>-4</v>
      </c>
      <c r="I73" s="35">
        <f t="shared" si="19"/>
        <v>-4</v>
      </c>
      <c r="J73" s="43"/>
      <c r="K73" s="35">
        <v>-5</v>
      </c>
      <c r="L73" s="35">
        <f t="shared" si="20"/>
        <v>-5</v>
      </c>
      <c r="M73" s="43"/>
      <c r="N73" s="35">
        <v>-6</v>
      </c>
      <c r="O73" s="35">
        <f t="shared" si="21"/>
        <v>-6</v>
      </c>
      <c r="P73" s="21"/>
      <c r="Q73" s="21"/>
    </row>
    <row r="74" spans="1:17" ht="15.5" x14ac:dyDescent="0.35">
      <c r="A74" s="17"/>
      <c r="B74" s="28">
        <v>11</v>
      </c>
      <c r="C74" s="17"/>
      <c r="D74" s="43"/>
      <c r="E74" s="35">
        <v>0</v>
      </c>
      <c r="F74" s="35">
        <f t="shared" si="18"/>
        <v>0</v>
      </c>
      <c r="G74" s="43"/>
      <c r="H74" s="35">
        <v>-6</v>
      </c>
      <c r="I74" s="35">
        <f t="shared" si="19"/>
        <v>-6</v>
      </c>
      <c r="J74" s="43"/>
      <c r="K74" s="35">
        <v>-6</v>
      </c>
      <c r="L74" s="35">
        <f t="shared" si="20"/>
        <v>-6</v>
      </c>
      <c r="M74" s="43"/>
      <c r="N74" s="35">
        <v>-6</v>
      </c>
      <c r="O74" s="35">
        <f t="shared" si="21"/>
        <v>-6</v>
      </c>
      <c r="P74" s="21"/>
      <c r="Q74" s="21"/>
    </row>
    <row r="75" spans="1:17" ht="15.5" x14ac:dyDescent="0.35">
      <c r="A75" s="17"/>
      <c r="B75" s="28">
        <v>12</v>
      </c>
      <c r="C75" s="17"/>
      <c r="D75" s="43"/>
      <c r="E75" s="35">
        <v>0</v>
      </c>
      <c r="F75" s="35">
        <f t="shared" si="18"/>
        <v>0</v>
      </c>
      <c r="G75" s="43"/>
      <c r="H75" s="35">
        <v>-4</v>
      </c>
      <c r="I75" s="35">
        <f t="shared" si="19"/>
        <v>-4</v>
      </c>
      <c r="J75" s="43"/>
      <c r="K75" s="35">
        <v>-5</v>
      </c>
      <c r="L75" s="35">
        <f t="shared" si="20"/>
        <v>-5</v>
      </c>
      <c r="M75" s="43"/>
      <c r="N75" s="35">
        <v>-5</v>
      </c>
      <c r="O75" s="35">
        <f t="shared" si="21"/>
        <v>-5</v>
      </c>
      <c r="P75" s="21"/>
      <c r="Q75" s="21"/>
    </row>
    <row r="76" spans="1:17" ht="15.5" x14ac:dyDescent="0.35">
      <c r="A76" s="17"/>
      <c r="B76" s="28">
        <v>13</v>
      </c>
      <c r="C76" s="17"/>
      <c r="D76" s="43"/>
      <c r="E76" s="35">
        <v>2</v>
      </c>
      <c r="F76" s="35">
        <f t="shared" si="18"/>
        <v>2</v>
      </c>
      <c r="G76" s="43"/>
      <c r="H76" s="35">
        <v>-6</v>
      </c>
      <c r="I76" s="35">
        <f t="shared" si="19"/>
        <v>-6</v>
      </c>
      <c r="J76" s="43"/>
      <c r="K76" s="35">
        <v>-6</v>
      </c>
      <c r="L76" s="35">
        <f t="shared" si="20"/>
        <v>-6</v>
      </c>
      <c r="M76" s="43"/>
      <c r="N76" s="35">
        <v>-5</v>
      </c>
      <c r="O76" s="35">
        <f t="shared" si="21"/>
        <v>-5</v>
      </c>
      <c r="P76" s="21"/>
      <c r="Q76" s="21"/>
    </row>
    <row r="77" spans="1:17" ht="15.5" x14ac:dyDescent="0.35">
      <c r="A77" s="17"/>
      <c r="B77" s="28">
        <v>14</v>
      </c>
      <c r="C77" s="17"/>
      <c r="D77" s="43"/>
      <c r="E77" s="35">
        <v>1</v>
      </c>
      <c r="F77" s="35">
        <f t="shared" si="18"/>
        <v>1</v>
      </c>
      <c r="G77" s="43"/>
      <c r="H77" s="35">
        <v>-4</v>
      </c>
      <c r="I77" s="35">
        <f t="shared" si="19"/>
        <v>-4</v>
      </c>
      <c r="J77" s="43"/>
      <c r="K77" s="35">
        <v>-5</v>
      </c>
      <c r="L77" s="35">
        <f t="shared" si="20"/>
        <v>-5</v>
      </c>
      <c r="M77" s="43"/>
      <c r="N77" s="35">
        <v>-4</v>
      </c>
      <c r="O77" s="35">
        <f t="shared" si="21"/>
        <v>-4</v>
      </c>
      <c r="P77" s="21"/>
      <c r="Q77" s="21"/>
    </row>
    <row r="78" spans="1:17" ht="15.5" x14ac:dyDescent="0.35">
      <c r="A78" s="17"/>
      <c r="B78" s="17"/>
      <c r="C78" s="17"/>
      <c r="D78" s="43"/>
      <c r="E78" s="25"/>
      <c r="F78" s="25"/>
      <c r="G78" s="43"/>
      <c r="H78" s="25"/>
      <c r="I78" s="25"/>
      <c r="J78" s="43"/>
      <c r="K78" s="25"/>
      <c r="L78" s="25"/>
      <c r="M78" s="43"/>
      <c r="N78" s="25"/>
      <c r="O78" s="25"/>
      <c r="P78" s="21"/>
      <c r="Q78" s="21"/>
    </row>
    <row r="79" spans="1:17" ht="15.5" x14ac:dyDescent="0.35">
      <c r="A79" s="17"/>
      <c r="B79" s="22" t="s">
        <v>11</v>
      </c>
      <c r="C79" s="18" t="e">
        <f>AVERAGE(C66:C70)</f>
        <v>#DIV/0!</v>
      </c>
      <c r="D79" s="43"/>
      <c r="E79" s="27">
        <f>AVERAGE(E66:E77)</f>
        <v>0.5</v>
      </c>
      <c r="F79" s="27">
        <f>AVERAGE(F66:F77)</f>
        <v>0.5</v>
      </c>
      <c r="G79" s="44" t="e">
        <f t="shared" ref="G79:O79" si="22">AVERAGE(G66:G77)</f>
        <v>#DIV/0!</v>
      </c>
      <c r="H79" s="27">
        <f t="shared" si="22"/>
        <v>-4</v>
      </c>
      <c r="I79" s="27">
        <f t="shared" si="22"/>
        <v>-4</v>
      </c>
      <c r="J79" s="44" t="e">
        <f t="shared" si="22"/>
        <v>#DIV/0!</v>
      </c>
      <c r="K79" s="27">
        <f t="shared" si="22"/>
        <v>-5.25</v>
      </c>
      <c r="L79" s="27">
        <f t="shared" si="22"/>
        <v>-5.25</v>
      </c>
      <c r="M79" s="44" t="e">
        <f t="shared" si="22"/>
        <v>#DIV/0!</v>
      </c>
      <c r="N79" s="27">
        <f t="shared" si="22"/>
        <v>-5.416666666666667</v>
      </c>
      <c r="O79" s="27">
        <f t="shared" si="22"/>
        <v>-5.416666666666667</v>
      </c>
      <c r="P79" s="21"/>
      <c r="Q79" s="21"/>
    </row>
    <row r="80" spans="1:17" ht="15.5" x14ac:dyDescent="0.35">
      <c r="A80" s="18"/>
      <c r="B80" s="23" t="s">
        <v>12</v>
      </c>
      <c r="C80" s="18" t="e">
        <f>STDEV(C66:C70)</f>
        <v>#DIV/0!</v>
      </c>
      <c r="D80" s="43"/>
      <c r="E80" s="27">
        <f>STDEV(E66:E77)</f>
        <v>0.67419986246324204</v>
      </c>
      <c r="F80" s="27">
        <f>STDEV(F66:F77)</f>
        <v>0.67419986246324204</v>
      </c>
      <c r="G80" s="44" t="e">
        <f t="shared" ref="G80:O80" si="23">STDEV(G66:G77)</f>
        <v>#DIV/0!</v>
      </c>
      <c r="H80" s="27">
        <f t="shared" si="23"/>
        <v>1.5374122295716148</v>
      </c>
      <c r="I80" s="27">
        <f t="shared" si="23"/>
        <v>1.5374122295716148</v>
      </c>
      <c r="J80" s="44" t="e">
        <f t="shared" si="23"/>
        <v>#DIV/0!</v>
      </c>
      <c r="K80" s="27">
        <f t="shared" si="23"/>
        <v>1.4222261679238197</v>
      </c>
      <c r="L80" s="27">
        <f t="shared" si="23"/>
        <v>1.4222261679238197</v>
      </c>
      <c r="M80" s="44" t="e">
        <f t="shared" si="23"/>
        <v>#DIV/0!</v>
      </c>
      <c r="N80" s="27">
        <f t="shared" si="23"/>
        <v>1.3789543689024497</v>
      </c>
      <c r="O80" s="27">
        <f t="shared" si="23"/>
        <v>1.3789543689024497</v>
      </c>
      <c r="P80" s="21"/>
      <c r="Q80" s="21"/>
    </row>
    <row r="81" spans="1:18" ht="15.5" x14ac:dyDescent="0.35">
      <c r="A81" s="17"/>
      <c r="B81" s="17"/>
      <c r="C81" s="17"/>
      <c r="D81" s="21"/>
      <c r="E81" s="18"/>
      <c r="F81" s="18"/>
      <c r="G81" s="21"/>
      <c r="H81" s="18"/>
      <c r="I81" s="18"/>
      <c r="J81" s="21"/>
      <c r="K81" s="18"/>
      <c r="L81" s="18"/>
      <c r="M81" s="21"/>
      <c r="N81" s="18"/>
      <c r="O81" s="18"/>
      <c r="P81" s="21"/>
      <c r="Q81" s="21"/>
    </row>
    <row r="82" spans="1:18" x14ac:dyDescent="0.35">
      <c r="A82" s="58"/>
      <c r="B82" s="32"/>
      <c r="C82" s="61"/>
      <c r="D82" s="61"/>
      <c r="E82" s="61"/>
      <c r="F82" s="62"/>
      <c r="G82" s="61"/>
      <c r="H82" s="61"/>
      <c r="I82" s="62"/>
      <c r="J82" s="61"/>
      <c r="K82" s="61"/>
      <c r="L82" s="62"/>
      <c r="M82" s="61"/>
      <c r="N82" s="61"/>
      <c r="O82" s="62"/>
      <c r="P82" s="58"/>
      <c r="Q82" s="58"/>
      <c r="R82" s="58"/>
    </row>
    <row r="83" spans="1:18" x14ac:dyDescent="0.35">
      <c r="A83" s="58"/>
      <c r="C83" s="61"/>
      <c r="D83" s="61"/>
      <c r="E83" s="61"/>
      <c r="F83" s="62"/>
      <c r="G83" s="61"/>
      <c r="H83" s="61"/>
      <c r="I83" s="62"/>
      <c r="J83" s="61"/>
      <c r="K83" s="61"/>
      <c r="L83" s="62"/>
      <c r="M83" s="61"/>
      <c r="N83" s="61"/>
      <c r="O83" s="62"/>
      <c r="P83" s="58"/>
      <c r="Q83" s="58"/>
      <c r="R83" s="58"/>
    </row>
    <row r="84" spans="1:18" x14ac:dyDescent="0.35">
      <c r="A84" s="58"/>
      <c r="C84" s="61"/>
      <c r="D84" s="61"/>
      <c r="E84" s="61"/>
      <c r="F84" s="62"/>
      <c r="G84" s="61"/>
      <c r="H84" s="61"/>
      <c r="I84" s="62"/>
      <c r="J84" s="61"/>
      <c r="K84" s="61"/>
      <c r="L84" s="62"/>
      <c r="M84" s="61"/>
      <c r="N84" s="61"/>
      <c r="O84" s="62"/>
      <c r="P84" s="58"/>
      <c r="Q84" s="58"/>
      <c r="R84" s="58"/>
    </row>
    <row r="85" spans="1:18" x14ac:dyDescent="0.35">
      <c r="A85" s="58"/>
      <c r="C85" s="61"/>
      <c r="D85" s="61"/>
      <c r="E85" s="61"/>
      <c r="F85" s="62"/>
      <c r="G85" s="61"/>
      <c r="H85" s="61"/>
      <c r="I85" s="62"/>
      <c r="J85" s="61"/>
      <c r="K85" s="61"/>
      <c r="L85" s="62"/>
      <c r="M85" s="61"/>
      <c r="N85" s="61"/>
      <c r="O85" s="62"/>
      <c r="P85" s="58"/>
      <c r="Q85" s="58"/>
      <c r="R85" s="58"/>
    </row>
    <row r="86" spans="1:18" x14ac:dyDescent="0.35">
      <c r="A86" s="58"/>
      <c r="C86" s="61"/>
      <c r="D86" s="61"/>
      <c r="E86" s="61"/>
      <c r="F86" s="62"/>
      <c r="G86" s="61"/>
      <c r="H86" s="61"/>
      <c r="I86" s="62"/>
      <c r="J86" s="61"/>
      <c r="K86" s="61"/>
      <c r="L86" s="62"/>
      <c r="M86" s="61"/>
      <c r="N86" s="61"/>
      <c r="O86" s="62"/>
      <c r="P86" s="58"/>
      <c r="Q86" s="58"/>
      <c r="R86" s="58"/>
    </row>
    <row r="87" spans="1:18" x14ac:dyDescent="0.35">
      <c r="A87" s="58"/>
      <c r="C87" s="61"/>
      <c r="D87" s="61"/>
      <c r="E87" s="61"/>
      <c r="F87" s="62"/>
      <c r="G87" s="61"/>
      <c r="H87" s="61"/>
      <c r="I87" s="62"/>
      <c r="J87" s="61"/>
      <c r="K87" s="61"/>
      <c r="L87" s="62"/>
      <c r="M87" s="61"/>
      <c r="N87" s="61"/>
      <c r="O87" s="62"/>
      <c r="P87" s="58"/>
      <c r="Q87" s="58"/>
      <c r="R87" s="58"/>
    </row>
    <row r="88" spans="1:18" x14ac:dyDescent="0.35">
      <c r="A88" s="58"/>
      <c r="C88" s="61"/>
      <c r="D88" s="61"/>
      <c r="E88" s="61"/>
      <c r="F88" s="62"/>
      <c r="G88" s="61"/>
      <c r="H88" s="61"/>
      <c r="I88" s="62"/>
      <c r="J88" s="61"/>
      <c r="K88" s="61"/>
      <c r="L88" s="62"/>
      <c r="M88" s="61"/>
      <c r="N88" s="61"/>
      <c r="O88" s="62"/>
      <c r="P88" s="58"/>
      <c r="Q88" s="58"/>
      <c r="R88" s="58"/>
    </row>
    <row r="89" spans="1:18" x14ac:dyDescent="0.35">
      <c r="A89" s="58"/>
      <c r="C89" s="61"/>
      <c r="D89" s="61"/>
      <c r="E89" s="61"/>
      <c r="F89" s="62"/>
      <c r="G89" s="61"/>
      <c r="H89" s="61"/>
      <c r="I89" s="62"/>
      <c r="J89" s="61"/>
      <c r="K89" s="61"/>
      <c r="L89" s="62"/>
      <c r="M89" s="61"/>
      <c r="N89" s="61"/>
      <c r="O89" s="62"/>
      <c r="P89" s="58"/>
      <c r="Q89" s="58"/>
      <c r="R89" s="58"/>
    </row>
    <row r="90" spans="1:18" x14ac:dyDescent="0.35">
      <c r="A90" s="58"/>
      <c r="C90" s="61"/>
      <c r="D90" s="61"/>
      <c r="E90" s="61"/>
      <c r="F90" s="62"/>
      <c r="G90" s="61"/>
      <c r="H90" s="61"/>
      <c r="I90" s="62"/>
      <c r="J90" s="61"/>
      <c r="K90" s="61"/>
      <c r="L90" s="62"/>
      <c r="M90" s="61"/>
      <c r="N90" s="61"/>
      <c r="O90" s="62"/>
      <c r="P90" s="58"/>
      <c r="Q90" s="58"/>
      <c r="R90" s="58"/>
    </row>
    <row r="91" spans="1:18" x14ac:dyDescent="0.35">
      <c r="A91" s="58"/>
      <c r="C91" s="61"/>
      <c r="D91" s="61"/>
      <c r="E91" s="61"/>
      <c r="F91" s="62"/>
      <c r="G91" s="61"/>
      <c r="H91" s="61"/>
      <c r="I91" s="62"/>
      <c r="J91" s="61"/>
      <c r="K91" s="61"/>
      <c r="L91" s="62"/>
      <c r="M91" s="61"/>
      <c r="N91" s="61"/>
      <c r="O91" s="62"/>
      <c r="P91" s="58"/>
      <c r="Q91" s="58"/>
      <c r="R91" s="58"/>
    </row>
  </sheetData>
  <mergeCells count="32">
    <mergeCell ref="E3:F3"/>
    <mergeCell ref="H3:I3"/>
    <mergeCell ref="K3:L3"/>
    <mergeCell ref="N3:O3"/>
    <mergeCell ref="E2:F2"/>
    <mergeCell ref="H2:I2"/>
    <mergeCell ref="K2:L2"/>
    <mergeCell ref="N2:O2"/>
    <mergeCell ref="N23:O23"/>
    <mergeCell ref="E22:F22"/>
    <mergeCell ref="H22:I22"/>
    <mergeCell ref="K22:L22"/>
    <mergeCell ref="N22:O22"/>
    <mergeCell ref="E23:F23"/>
    <mergeCell ref="H23:I23"/>
    <mergeCell ref="K23:L23"/>
    <mergeCell ref="N42:O42"/>
    <mergeCell ref="E43:F43"/>
    <mergeCell ref="H43:I43"/>
    <mergeCell ref="K43:L43"/>
    <mergeCell ref="N43:O43"/>
    <mergeCell ref="E42:F42"/>
    <mergeCell ref="H42:I42"/>
    <mergeCell ref="K42:L42"/>
    <mergeCell ref="E63:F63"/>
    <mergeCell ref="H63:I63"/>
    <mergeCell ref="K63:L63"/>
    <mergeCell ref="N63:O63"/>
    <mergeCell ref="E62:F62"/>
    <mergeCell ref="H62:I62"/>
    <mergeCell ref="K62:L62"/>
    <mergeCell ref="N62:O62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124"/>
  <sheetViews>
    <sheetView zoomScale="40" zoomScaleNormal="40" workbookViewId="0">
      <selection activeCell="AT18" sqref="AT18"/>
    </sheetView>
  </sheetViews>
  <sheetFormatPr defaultColWidth="8.81640625" defaultRowHeight="14.5" x14ac:dyDescent="0.35"/>
  <cols>
    <col min="1" max="1" width="4.54296875" customWidth="1"/>
    <col min="2" max="2" width="9.81640625" customWidth="1"/>
    <col min="3" max="3" width="5.1796875" customWidth="1"/>
    <col min="4" max="4" width="4.453125" customWidth="1"/>
    <col min="8" max="8" width="12.26953125" bestFit="1" customWidth="1"/>
    <col min="13" max="13" width="3.26953125" customWidth="1"/>
    <col min="22" max="22" width="4.453125" customWidth="1"/>
    <col min="27" max="27" width="12.26953125" bestFit="1" customWidth="1"/>
    <col min="31" max="31" width="4.453125" customWidth="1"/>
    <col min="35" max="35" width="12.26953125" bestFit="1" customWidth="1"/>
    <col min="40" max="40" width="5.81640625" customWidth="1"/>
    <col min="41" max="41" width="12.1796875" customWidth="1"/>
    <col min="42" max="42" width="6.26953125" customWidth="1"/>
  </cols>
  <sheetData>
    <row r="1" spans="1:42" ht="15.5" x14ac:dyDescent="0.35">
      <c r="A1" s="17"/>
      <c r="B1" s="17"/>
      <c r="C1" s="17"/>
      <c r="D1" s="21"/>
      <c r="E1" s="18"/>
      <c r="F1" s="18"/>
      <c r="G1" s="18"/>
      <c r="H1" s="18"/>
      <c r="I1" s="18"/>
      <c r="J1" s="18"/>
      <c r="K1" s="18"/>
      <c r="L1" s="18"/>
      <c r="M1" s="21"/>
      <c r="N1" s="18"/>
      <c r="O1" s="18"/>
      <c r="P1" s="18"/>
      <c r="Q1" s="18"/>
      <c r="R1" s="18"/>
      <c r="S1" s="18"/>
      <c r="T1" s="18"/>
      <c r="U1" s="18"/>
      <c r="V1" s="21"/>
      <c r="W1" s="18"/>
      <c r="X1" s="18"/>
      <c r="Y1" s="18"/>
      <c r="Z1" s="18"/>
      <c r="AA1" s="18"/>
      <c r="AB1" s="18"/>
      <c r="AC1" s="18"/>
      <c r="AD1" s="18"/>
      <c r="AE1" s="21"/>
      <c r="AF1" s="18"/>
      <c r="AG1" s="18"/>
      <c r="AH1" s="18"/>
      <c r="AI1" s="18"/>
      <c r="AJ1" s="18"/>
      <c r="AK1" s="18"/>
      <c r="AL1" s="18"/>
      <c r="AM1" s="18"/>
      <c r="AN1" s="21"/>
      <c r="AO1" s="18"/>
      <c r="AP1" s="21"/>
    </row>
    <row r="2" spans="1:42" ht="15.5" x14ac:dyDescent="0.35">
      <c r="A2" s="17"/>
      <c r="B2" s="19"/>
      <c r="C2" s="17"/>
      <c r="D2" s="21"/>
      <c r="E2" s="119" t="s">
        <v>14</v>
      </c>
      <c r="F2" s="119"/>
      <c r="G2" s="119"/>
      <c r="H2" s="119"/>
      <c r="I2" s="119"/>
      <c r="J2" s="119"/>
      <c r="K2" s="119"/>
      <c r="L2" s="119"/>
      <c r="M2" s="21"/>
      <c r="N2" s="119" t="s">
        <v>14</v>
      </c>
      <c r="O2" s="119"/>
      <c r="P2" s="119"/>
      <c r="Q2" s="119"/>
      <c r="R2" s="119"/>
      <c r="S2" s="119"/>
      <c r="T2" s="119"/>
      <c r="U2" s="119"/>
      <c r="V2" s="21"/>
      <c r="W2" s="119" t="s">
        <v>14</v>
      </c>
      <c r="X2" s="119"/>
      <c r="Y2" s="119"/>
      <c r="Z2" s="119"/>
      <c r="AA2" s="119"/>
      <c r="AB2" s="119"/>
      <c r="AC2" s="119"/>
      <c r="AD2" s="119"/>
      <c r="AE2" s="21"/>
      <c r="AF2" s="119" t="s">
        <v>14</v>
      </c>
      <c r="AG2" s="119"/>
      <c r="AH2" s="119"/>
      <c r="AI2" s="119"/>
      <c r="AJ2" s="119"/>
      <c r="AK2" s="119"/>
      <c r="AL2" s="119"/>
      <c r="AM2" s="119"/>
      <c r="AN2" s="21"/>
      <c r="AO2" s="48" t="s">
        <v>14</v>
      </c>
      <c r="AP2" s="21"/>
    </row>
    <row r="3" spans="1:42" ht="15.5" x14ac:dyDescent="0.35">
      <c r="A3" s="17"/>
      <c r="B3" s="20"/>
      <c r="C3" s="17"/>
      <c r="D3" s="21"/>
      <c r="E3" s="118" t="s">
        <v>15</v>
      </c>
      <c r="F3" s="118"/>
      <c r="G3" s="118"/>
      <c r="H3" s="118"/>
      <c r="I3" s="118"/>
      <c r="J3" s="118"/>
      <c r="K3" s="118"/>
      <c r="L3" s="118"/>
      <c r="M3" s="21"/>
      <c r="N3" s="118" t="s">
        <v>16</v>
      </c>
      <c r="O3" s="118"/>
      <c r="P3" s="118"/>
      <c r="Q3" s="118"/>
      <c r="R3" s="118"/>
      <c r="S3" s="118"/>
      <c r="T3" s="118"/>
      <c r="U3" s="118"/>
      <c r="V3" s="21"/>
      <c r="W3" s="118" t="s">
        <v>17</v>
      </c>
      <c r="X3" s="118"/>
      <c r="Y3" s="118"/>
      <c r="Z3" s="118"/>
      <c r="AA3" s="118"/>
      <c r="AB3" s="118"/>
      <c r="AC3" s="118"/>
      <c r="AD3" s="118"/>
      <c r="AE3" s="21"/>
      <c r="AF3" s="118" t="s">
        <v>18</v>
      </c>
      <c r="AG3" s="118"/>
      <c r="AH3" s="118"/>
      <c r="AI3" s="118"/>
      <c r="AJ3" s="118"/>
      <c r="AK3" s="118"/>
      <c r="AL3" s="118"/>
      <c r="AM3" s="118"/>
      <c r="AN3" s="21"/>
      <c r="AO3" s="35" t="s">
        <v>43</v>
      </c>
      <c r="AP3" s="21"/>
    </row>
    <row r="4" spans="1:42" ht="15.5" x14ac:dyDescent="0.35">
      <c r="A4" s="17"/>
      <c r="B4" s="17"/>
      <c r="C4" s="17"/>
      <c r="D4" s="21"/>
      <c r="E4" s="118" t="s">
        <v>44</v>
      </c>
      <c r="F4" s="118"/>
      <c r="G4" s="118"/>
      <c r="H4" s="118" t="s">
        <v>45</v>
      </c>
      <c r="I4" s="118"/>
      <c r="J4" s="118"/>
      <c r="K4" s="24" t="s">
        <v>46</v>
      </c>
      <c r="L4" s="24" t="s">
        <v>19</v>
      </c>
      <c r="M4" s="21"/>
      <c r="N4" s="118" t="s">
        <v>44</v>
      </c>
      <c r="O4" s="118"/>
      <c r="P4" s="118"/>
      <c r="Q4" s="118" t="s">
        <v>45</v>
      </c>
      <c r="R4" s="118"/>
      <c r="S4" s="118"/>
      <c r="T4" s="24" t="s">
        <v>46</v>
      </c>
      <c r="U4" s="24" t="s">
        <v>19</v>
      </c>
      <c r="V4" s="21"/>
      <c r="W4" s="118" t="s">
        <v>44</v>
      </c>
      <c r="X4" s="118"/>
      <c r="Y4" s="118"/>
      <c r="Z4" s="118" t="s">
        <v>45</v>
      </c>
      <c r="AA4" s="118"/>
      <c r="AB4" s="118"/>
      <c r="AC4" s="24" t="s">
        <v>46</v>
      </c>
      <c r="AD4" s="24" t="s">
        <v>19</v>
      </c>
      <c r="AE4" s="21"/>
      <c r="AF4" s="118" t="s">
        <v>44</v>
      </c>
      <c r="AG4" s="118"/>
      <c r="AH4" s="118"/>
      <c r="AI4" s="118" t="s">
        <v>45</v>
      </c>
      <c r="AJ4" s="118"/>
      <c r="AK4" s="118"/>
      <c r="AL4" s="24" t="s">
        <v>46</v>
      </c>
      <c r="AM4" s="24" t="s">
        <v>19</v>
      </c>
      <c r="AN4" s="21"/>
      <c r="AO4" s="37"/>
      <c r="AP4" s="21"/>
    </row>
    <row r="5" spans="1:42" ht="15.5" x14ac:dyDescent="0.35">
      <c r="A5" s="17"/>
      <c r="B5" s="17"/>
      <c r="C5" s="17"/>
      <c r="D5" s="21"/>
      <c r="E5" s="35" t="s">
        <v>47</v>
      </c>
      <c r="F5" s="35" t="s">
        <v>48</v>
      </c>
      <c r="G5" s="35" t="s">
        <v>49</v>
      </c>
      <c r="H5" s="35" t="s">
        <v>47</v>
      </c>
      <c r="I5" s="35" t="s">
        <v>48</v>
      </c>
      <c r="J5" s="35" t="s">
        <v>49</v>
      </c>
      <c r="K5" s="35" t="s">
        <v>49</v>
      </c>
      <c r="L5" s="35" t="s">
        <v>49</v>
      </c>
      <c r="M5" s="21"/>
      <c r="N5" s="35" t="s">
        <v>47</v>
      </c>
      <c r="O5" s="35" t="s">
        <v>48</v>
      </c>
      <c r="P5" s="35" t="s">
        <v>49</v>
      </c>
      <c r="Q5" s="35" t="s">
        <v>47</v>
      </c>
      <c r="R5" s="35" t="s">
        <v>48</v>
      </c>
      <c r="S5" s="35" t="s">
        <v>49</v>
      </c>
      <c r="T5" s="35" t="s">
        <v>49</v>
      </c>
      <c r="U5" s="35" t="s">
        <v>49</v>
      </c>
      <c r="V5" s="21"/>
      <c r="W5" s="35" t="s">
        <v>47</v>
      </c>
      <c r="X5" s="35" t="s">
        <v>48</v>
      </c>
      <c r="Y5" s="35" t="s">
        <v>49</v>
      </c>
      <c r="Z5" s="35" t="s">
        <v>47</v>
      </c>
      <c r="AA5" s="35" t="s">
        <v>48</v>
      </c>
      <c r="AB5" s="35" t="s">
        <v>49</v>
      </c>
      <c r="AC5" s="35" t="s">
        <v>49</v>
      </c>
      <c r="AD5" s="35" t="s">
        <v>49</v>
      </c>
      <c r="AE5" s="21"/>
      <c r="AF5" s="35" t="s">
        <v>47</v>
      </c>
      <c r="AG5" s="35" t="s">
        <v>48</v>
      </c>
      <c r="AH5" s="35" t="s">
        <v>49</v>
      </c>
      <c r="AI5" s="35" t="s">
        <v>47</v>
      </c>
      <c r="AJ5" s="35" t="s">
        <v>48</v>
      </c>
      <c r="AK5" s="35" t="s">
        <v>49</v>
      </c>
      <c r="AL5" s="35" t="s">
        <v>49</v>
      </c>
      <c r="AM5" s="65" t="s">
        <v>49</v>
      </c>
      <c r="AN5" s="21"/>
      <c r="AO5" s="35" t="s">
        <v>49</v>
      </c>
      <c r="AP5" s="21"/>
    </row>
    <row r="6" spans="1:42" ht="15.5" x14ac:dyDescent="0.35">
      <c r="A6" s="17"/>
      <c r="B6" s="17"/>
      <c r="C6" s="17"/>
      <c r="D6" s="21"/>
      <c r="E6" s="18"/>
      <c r="F6" s="18"/>
      <c r="G6" s="18"/>
      <c r="H6" s="18"/>
      <c r="I6" s="18"/>
      <c r="J6" s="18"/>
      <c r="K6" s="18"/>
      <c r="L6" s="18"/>
      <c r="M6" s="21"/>
      <c r="N6" s="18"/>
      <c r="O6" s="18"/>
      <c r="P6" s="18"/>
      <c r="Q6" s="18"/>
      <c r="R6" s="18"/>
      <c r="S6" s="18"/>
      <c r="T6" s="18"/>
      <c r="U6" s="18"/>
      <c r="V6" s="21"/>
      <c r="W6" s="18"/>
      <c r="X6" s="18"/>
      <c r="Y6" s="18"/>
      <c r="Z6" s="18"/>
      <c r="AA6" s="18"/>
      <c r="AB6" s="18"/>
      <c r="AC6" s="18"/>
      <c r="AD6" s="18"/>
      <c r="AE6" s="21"/>
      <c r="AF6" s="18"/>
      <c r="AG6" s="18"/>
      <c r="AH6" s="18"/>
      <c r="AI6" s="18"/>
      <c r="AJ6" s="18"/>
      <c r="AK6" s="18"/>
      <c r="AL6" s="18"/>
      <c r="AM6" s="18"/>
      <c r="AN6" s="21"/>
      <c r="AO6" s="18"/>
      <c r="AP6" s="21"/>
    </row>
    <row r="7" spans="1:42" ht="15.5" x14ac:dyDescent="0.35">
      <c r="A7" s="17"/>
      <c r="B7" s="28">
        <v>1</v>
      </c>
      <c r="C7" s="17"/>
      <c r="D7" s="21"/>
      <c r="E7" s="38">
        <v>4.7034000000000002</v>
      </c>
      <c r="F7" s="38">
        <v>5.3268000000000004</v>
      </c>
      <c r="G7" s="35">
        <f>((F7-E7)/2)*1000</f>
        <v>311.7000000000001</v>
      </c>
      <c r="H7" s="38">
        <v>4.7074999999999996</v>
      </c>
      <c r="I7" s="38">
        <v>5.2389999999999999</v>
      </c>
      <c r="J7" s="35">
        <f>((I7-H7)/2)*1000</f>
        <v>265.75000000000017</v>
      </c>
      <c r="K7" s="35">
        <f>MAX(G7,J7)</f>
        <v>311.7000000000001</v>
      </c>
      <c r="L7" s="35">
        <f>AVERAGE(G7,J7)</f>
        <v>288.72500000000014</v>
      </c>
      <c r="M7" s="21"/>
      <c r="N7" s="38">
        <v>4.6944999999999997</v>
      </c>
      <c r="O7" s="38">
        <v>5.2987000000000002</v>
      </c>
      <c r="P7" s="35">
        <f>((O7-N7)/2)*1000</f>
        <v>302.10000000000025</v>
      </c>
      <c r="Q7" s="38">
        <v>4.6882000000000001</v>
      </c>
      <c r="R7" s="38">
        <v>5.2084999999999999</v>
      </c>
      <c r="S7" s="35">
        <f>((R7-Q7)/2)*1000</f>
        <v>260.14999999999986</v>
      </c>
      <c r="T7" s="35">
        <f>MAX(P7,S7)</f>
        <v>302.10000000000025</v>
      </c>
      <c r="U7" s="35">
        <f>AVERAGE(P7,S7)</f>
        <v>281.12500000000006</v>
      </c>
      <c r="V7" s="21"/>
      <c r="W7" s="38">
        <v>4.6920999999999999</v>
      </c>
      <c r="X7" s="38">
        <v>5.2948000000000004</v>
      </c>
      <c r="Y7" s="35">
        <f>((X7-W7)/2)*1000</f>
        <v>301.35000000000025</v>
      </c>
      <c r="Z7" s="38">
        <v>4.6916000000000002</v>
      </c>
      <c r="AA7" s="38">
        <v>5.1816000000000004</v>
      </c>
      <c r="AB7" s="35">
        <f>((AA7-Z7)/2)*1000</f>
        <v>245.00000000000011</v>
      </c>
      <c r="AC7" s="35">
        <f>MAX(Y7,AB7)</f>
        <v>301.35000000000025</v>
      </c>
      <c r="AD7" s="35">
        <f>AVERAGE(Y7,AB7)</f>
        <v>273.17500000000018</v>
      </c>
      <c r="AE7" s="21"/>
      <c r="AF7" s="38">
        <v>4.7042000000000002</v>
      </c>
      <c r="AG7" s="38">
        <v>5.4363000000000001</v>
      </c>
      <c r="AH7" s="35">
        <f>((AG7-AF7)/2)*1000</f>
        <v>366.05</v>
      </c>
      <c r="AI7" s="38">
        <v>4.6765999999999996</v>
      </c>
      <c r="AJ7" s="38">
        <v>5.2037000000000004</v>
      </c>
      <c r="AK7" s="35">
        <f>((AJ7-AI7)/2)*1000</f>
        <v>263.55000000000041</v>
      </c>
      <c r="AL7" s="35">
        <f>MAX(AH7,AK7)</f>
        <v>366.05</v>
      </c>
      <c r="AM7" s="35">
        <f>AVERAGE(AH7,AK7)</f>
        <v>314.80000000000018</v>
      </c>
      <c r="AN7" s="21"/>
      <c r="AO7" s="35">
        <f t="shared" ref="AO7:AO18" si="0">AVERAGE(U7,AD7,AM7)</f>
        <v>289.7000000000001</v>
      </c>
      <c r="AP7" s="21"/>
    </row>
    <row r="8" spans="1:42" ht="15.5" x14ac:dyDescent="0.35">
      <c r="A8" s="17"/>
      <c r="B8" s="28">
        <v>2</v>
      </c>
      <c r="C8" s="17"/>
      <c r="D8" s="21"/>
      <c r="E8" s="38">
        <v>4.6905000000000001</v>
      </c>
      <c r="F8" s="38">
        <v>5.9367999999999999</v>
      </c>
      <c r="G8" s="35">
        <f t="shared" ref="G8:G18" si="1">((F8-E8)/2)*1000</f>
        <v>623.14999999999986</v>
      </c>
      <c r="H8" s="38">
        <v>4.6853999999999996</v>
      </c>
      <c r="I8" s="38">
        <v>5.7316000000000003</v>
      </c>
      <c r="J8" s="35">
        <f t="shared" ref="J8:J18" si="2">((I8-H8)/2)*1000</f>
        <v>523.10000000000036</v>
      </c>
      <c r="K8" s="35">
        <f t="shared" ref="K8:K18" si="3">MAX(G8,J8)</f>
        <v>623.14999999999986</v>
      </c>
      <c r="L8" s="35">
        <f t="shared" ref="L8:L18" si="4">AVERAGE(G8,J8)</f>
        <v>573.12500000000011</v>
      </c>
      <c r="M8" s="21"/>
      <c r="N8" s="38">
        <v>4.6875999999999998</v>
      </c>
      <c r="O8" s="38">
        <v>5.6323999999999996</v>
      </c>
      <c r="P8" s="35">
        <f t="shared" ref="P8:P11" si="5">((O8-N8)/2)*1000</f>
        <v>472.39999999999992</v>
      </c>
      <c r="Q8" s="38">
        <v>4.6825000000000001</v>
      </c>
      <c r="R8" s="38">
        <v>5.4467999999999996</v>
      </c>
      <c r="S8" s="35">
        <f t="shared" ref="S8:S18" si="6">((R8-Q8)/2)*1000</f>
        <v>382.14999999999975</v>
      </c>
      <c r="T8" s="35">
        <f t="shared" ref="T8:T18" si="7">MAX(P8,S8)</f>
        <v>472.39999999999992</v>
      </c>
      <c r="U8" s="35">
        <f t="shared" ref="U8:U18" si="8">AVERAGE(P8,S8)</f>
        <v>427.27499999999986</v>
      </c>
      <c r="V8" s="21"/>
      <c r="W8" s="38">
        <v>4.6898</v>
      </c>
      <c r="X8" s="38">
        <v>5.5875000000000004</v>
      </c>
      <c r="Y8" s="35">
        <f t="shared" ref="Y8:Y17" si="9">((X8-W8)/2)*1000</f>
        <v>448.85000000000019</v>
      </c>
      <c r="Z8" s="38">
        <v>4.6902999999999997</v>
      </c>
      <c r="AA8" s="38">
        <v>5.4230999999999998</v>
      </c>
      <c r="AB8" s="35">
        <f t="shared" ref="AB8:AB18" si="10">((AA8-Z8)/2)*1000</f>
        <v>366.40000000000003</v>
      </c>
      <c r="AC8" s="35">
        <f t="shared" ref="AC8:AC18" si="11">MAX(Y8,AB8)</f>
        <v>448.85000000000019</v>
      </c>
      <c r="AD8" s="35">
        <f t="shared" ref="AD8:AD18" si="12">AVERAGE(Y8,AB8)</f>
        <v>407.62500000000011</v>
      </c>
      <c r="AE8" s="21"/>
      <c r="AF8" s="38">
        <v>4.6837</v>
      </c>
      <c r="AG8" s="38">
        <v>5.6687000000000003</v>
      </c>
      <c r="AH8" s="35">
        <f t="shared" ref="AH8:AH18" si="13">((AG8-AF8)/2)*1000</f>
        <v>492.50000000000017</v>
      </c>
      <c r="AI8" s="38">
        <v>4.6875</v>
      </c>
      <c r="AJ8" s="38">
        <v>5.3467000000000002</v>
      </c>
      <c r="AK8" s="35">
        <f t="shared" ref="AK8:AK18" si="14">((AJ8-AI8)/2)*1000</f>
        <v>329.60000000000014</v>
      </c>
      <c r="AL8" s="35">
        <f t="shared" ref="AL8:AL17" si="15">MAX(AH8,AK8)</f>
        <v>492.50000000000017</v>
      </c>
      <c r="AM8" s="35">
        <f t="shared" ref="AM8:AM18" si="16">AVERAGE(AH8,AK8)</f>
        <v>411.05000000000018</v>
      </c>
      <c r="AN8" s="21"/>
      <c r="AO8" s="35">
        <f t="shared" si="0"/>
        <v>415.31666666666678</v>
      </c>
      <c r="AP8" s="21"/>
    </row>
    <row r="9" spans="1:42" ht="15.5" x14ac:dyDescent="0.35">
      <c r="A9" s="17"/>
      <c r="B9" s="28">
        <v>3</v>
      </c>
      <c r="C9" s="17"/>
      <c r="D9" s="21"/>
      <c r="E9" s="38">
        <v>4.6764999999999999</v>
      </c>
      <c r="F9" s="38">
        <v>5.9913999999999996</v>
      </c>
      <c r="G9" s="35">
        <f t="shared" si="1"/>
        <v>657.44999999999982</v>
      </c>
      <c r="H9" s="38">
        <v>4.6877000000000004</v>
      </c>
      <c r="I9" s="38">
        <v>6.2424999999999997</v>
      </c>
      <c r="J9" s="35">
        <f t="shared" si="2"/>
        <v>777.39999999999964</v>
      </c>
      <c r="K9" s="35">
        <f t="shared" si="3"/>
        <v>777.39999999999964</v>
      </c>
      <c r="L9" s="35">
        <f t="shared" si="4"/>
        <v>717.42499999999973</v>
      </c>
      <c r="M9" s="21"/>
      <c r="N9" s="38">
        <v>4.6852</v>
      </c>
      <c r="O9" s="38">
        <v>6.085</v>
      </c>
      <c r="P9" s="35">
        <f t="shared" si="5"/>
        <v>699.9</v>
      </c>
      <c r="Q9" s="38">
        <v>4.6978999999999997</v>
      </c>
      <c r="R9" s="38">
        <v>5.8567</v>
      </c>
      <c r="S9" s="35">
        <f t="shared" si="6"/>
        <v>579.40000000000009</v>
      </c>
      <c r="T9" s="35">
        <f t="shared" si="7"/>
        <v>699.9</v>
      </c>
      <c r="U9" s="35">
        <f t="shared" si="8"/>
        <v>639.65000000000009</v>
      </c>
      <c r="V9" s="21"/>
      <c r="W9" s="38">
        <v>4.6978999999999997</v>
      </c>
      <c r="X9" s="38">
        <v>6.2568000000000001</v>
      </c>
      <c r="Y9" s="35">
        <f t="shared" si="9"/>
        <v>779.45000000000016</v>
      </c>
      <c r="Z9" s="38">
        <v>4.6821000000000002</v>
      </c>
      <c r="AA9" s="38">
        <v>6.343</v>
      </c>
      <c r="AB9" s="35">
        <f t="shared" si="10"/>
        <v>830.44999999999993</v>
      </c>
      <c r="AC9" s="35">
        <f t="shared" si="11"/>
        <v>830.44999999999993</v>
      </c>
      <c r="AD9" s="35">
        <f t="shared" si="12"/>
        <v>804.95</v>
      </c>
      <c r="AE9" s="21"/>
      <c r="AF9" s="38">
        <v>4.6904000000000003</v>
      </c>
      <c r="AG9" s="38">
        <v>6.37</v>
      </c>
      <c r="AH9" s="35">
        <f t="shared" si="13"/>
        <v>839.79999999999984</v>
      </c>
      <c r="AI9" s="38">
        <v>4.6818999999999997</v>
      </c>
      <c r="AJ9" s="38">
        <v>6.2064000000000004</v>
      </c>
      <c r="AK9" s="35">
        <f t="shared" si="14"/>
        <v>762.25000000000034</v>
      </c>
      <c r="AL9" s="35">
        <f t="shared" si="15"/>
        <v>839.79999999999984</v>
      </c>
      <c r="AM9" s="35">
        <f t="shared" si="16"/>
        <v>801.02500000000009</v>
      </c>
      <c r="AN9" s="21"/>
      <c r="AO9" s="35">
        <f t="shared" si="0"/>
        <v>748.54166666666663</v>
      </c>
      <c r="AP9" s="21"/>
    </row>
    <row r="10" spans="1:42" ht="15.5" x14ac:dyDescent="0.35">
      <c r="A10" s="17"/>
      <c r="B10" s="28">
        <v>4</v>
      </c>
      <c r="C10" s="17"/>
      <c r="D10" s="21"/>
      <c r="E10" s="38">
        <v>4.6912000000000003</v>
      </c>
      <c r="F10" s="38">
        <v>5.3769999999999998</v>
      </c>
      <c r="G10" s="35">
        <f t="shared" si="1"/>
        <v>342.89999999999975</v>
      </c>
      <c r="H10" s="38">
        <v>4.6913</v>
      </c>
      <c r="I10" s="38">
        <v>5.3475000000000001</v>
      </c>
      <c r="J10" s="35">
        <f t="shared" si="2"/>
        <v>328.10000000000008</v>
      </c>
      <c r="K10" s="35">
        <f t="shared" si="3"/>
        <v>342.89999999999975</v>
      </c>
      <c r="L10" s="35">
        <f t="shared" si="4"/>
        <v>335.49999999999989</v>
      </c>
      <c r="M10" s="21"/>
      <c r="N10" s="38">
        <v>4.7069999999999999</v>
      </c>
      <c r="O10" s="38">
        <v>5.7252000000000001</v>
      </c>
      <c r="P10" s="35">
        <f t="shared" si="5"/>
        <v>509.10000000000014</v>
      </c>
      <c r="Q10" s="38">
        <v>4.6962000000000002</v>
      </c>
      <c r="R10" s="38">
        <v>5.4344000000000001</v>
      </c>
      <c r="S10" s="35">
        <f t="shared" si="6"/>
        <v>369.09999999999997</v>
      </c>
      <c r="T10" s="35">
        <f t="shared" si="7"/>
        <v>509.10000000000014</v>
      </c>
      <c r="U10" s="35">
        <f t="shared" si="8"/>
        <v>439.1</v>
      </c>
      <c r="V10" s="21"/>
      <c r="W10" s="38">
        <v>4.6984000000000004</v>
      </c>
      <c r="X10" s="38">
        <v>5.8590999999999998</v>
      </c>
      <c r="Y10" s="35">
        <f t="shared" si="9"/>
        <v>580.34999999999968</v>
      </c>
      <c r="Z10" s="38">
        <v>4.6891999999999996</v>
      </c>
      <c r="AA10" s="38">
        <v>5.5347</v>
      </c>
      <c r="AB10" s="35">
        <f t="shared" si="10"/>
        <v>422.75000000000017</v>
      </c>
      <c r="AC10" s="35">
        <f t="shared" si="11"/>
        <v>580.34999999999968</v>
      </c>
      <c r="AD10" s="35">
        <f t="shared" si="12"/>
        <v>501.54999999999995</v>
      </c>
      <c r="AE10" s="21"/>
      <c r="AF10" s="38">
        <v>4.6943999999999999</v>
      </c>
      <c r="AG10" s="38">
        <v>5.7502000000000004</v>
      </c>
      <c r="AH10" s="35">
        <f t="shared" si="13"/>
        <v>527.9000000000002</v>
      </c>
      <c r="AI10" s="38">
        <v>4.7129000000000003</v>
      </c>
      <c r="AJ10" s="38">
        <v>5.5685000000000002</v>
      </c>
      <c r="AK10" s="35">
        <f t="shared" si="14"/>
        <v>427.79999999999995</v>
      </c>
      <c r="AL10" s="35">
        <f t="shared" si="15"/>
        <v>527.9000000000002</v>
      </c>
      <c r="AM10" s="35">
        <f t="shared" si="16"/>
        <v>477.85000000000008</v>
      </c>
      <c r="AN10" s="21"/>
      <c r="AO10" s="35">
        <f t="shared" si="0"/>
        <v>472.83333333333331</v>
      </c>
      <c r="AP10" s="21"/>
    </row>
    <row r="11" spans="1:42" ht="15.5" x14ac:dyDescent="0.35">
      <c r="A11" s="17"/>
      <c r="B11" s="28">
        <v>5</v>
      </c>
      <c r="C11" s="17"/>
      <c r="D11" s="21"/>
      <c r="E11" s="38">
        <v>4.6795999999999998</v>
      </c>
      <c r="F11" s="38">
        <v>5.7455999999999996</v>
      </c>
      <c r="G11" s="35">
        <f t="shared" si="1"/>
        <v>532.99999999999989</v>
      </c>
      <c r="H11" s="38">
        <v>4.6829000000000001</v>
      </c>
      <c r="I11" s="38">
        <v>6.2652999999999999</v>
      </c>
      <c r="J11" s="35">
        <f t="shared" si="2"/>
        <v>791.19999999999993</v>
      </c>
      <c r="K11" s="35">
        <f t="shared" si="3"/>
        <v>791.19999999999993</v>
      </c>
      <c r="L11" s="35">
        <f t="shared" si="4"/>
        <v>662.09999999999991</v>
      </c>
      <c r="M11" s="21"/>
      <c r="N11" s="38">
        <v>4.6875999999999998</v>
      </c>
      <c r="O11" s="38">
        <v>5.9813999999999998</v>
      </c>
      <c r="P11" s="35">
        <f t="shared" si="5"/>
        <v>646.9</v>
      </c>
      <c r="Q11" s="38">
        <v>4.6695000000000002</v>
      </c>
      <c r="R11" s="38">
        <v>6.2092999999999998</v>
      </c>
      <c r="S11" s="35">
        <f t="shared" si="6"/>
        <v>769.89999999999986</v>
      </c>
      <c r="T11" s="35">
        <f t="shared" si="7"/>
        <v>769.89999999999986</v>
      </c>
      <c r="U11" s="35">
        <f t="shared" si="8"/>
        <v>708.39999999999986</v>
      </c>
      <c r="V11" s="21"/>
      <c r="W11" s="38">
        <v>4.6927000000000003</v>
      </c>
      <c r="X11" s="38">
        <v>6.1638999999999999</v>
      </c>
      <c r="Y11" s="35">
        <f t="shared" si="9"/>
        <v>735.5999999999998</v>
      </c>
      <c r="Z11" s="38">
        <v>4.6863000000000001</v>
      </c>
      <c r="AA11" s="38">
        <v>5.4596</v>
      </c>
      <c r="AB11" s="35">
        <f t="shared" si="10"/>
        <v>386.64999999999992</v>
      </c>
      <c r="AC11" s="35">
        <f t="shared" si="11"/>
        <v>735.5999999999998</v>
      </c>
      <c r="AD11" s="35">
        <f t="shared" si="12"/>
        <v>561.12499999999989</v>
      </c>
      <c r="AE11" s="21"/>
      <c r="AF11" s="38">
        <v>4.7007000000000003</v>
      </c>
      <c r="AG11" s="38">
        <v>6.1646000000000001</v>
      </c>
      <c r="AH11" s="35">
        <f t="shared" si="13"/>
        <v>731.94999999999993</v>
      </c>
      <c r="AI11" s="38">
        <v>4.6965000000000003</v>
      </c>
      <c r="AJ11" s="38">
        <v>6.4855</v>
      </c>
      <c r="AK11" s="35">
        <f t="shared" si="14"/>
        <v>894.49999999999989</v>
      </c>
      <c r="AL11" s="35">
        <f t="shared" si="15"/>
        <v>894.49999999999989</v>
      </c>
      <c r="AM11" s="35">
        <f t="shared" si="16"/>
        <v>813.22499999999991</v>
      </c>
      <c r="AN11" s="21"/>
      <c r="AO11" s="35">
        <f t="shared" si="0"/>
        <v>694.24999999999989</v>
      </c>
      <c r="AP11" s="21"/>
    </row>
    <row r="12" spans="1:42" ht="15.5" x14ac:dyDescent="0.35">
      <c r="A12" s="17"/>
      <c r="B12" s="28">
        <v>7</v>
      </c>
      <c r="C12" s="17"/>
      <c r="D12" s="21"/>
      <c r="E12" s="38">
        <v>4.6867999999999999</v>
      </c>
      <c r="F12" s="38">
        <v>5.3133999999999997</v>
      </c>
      <c r="G12" s="35">
        <f t="shared" si="1"/>
        <v>313.2999999999999</v>
      </c>
      <c r="H12" s="38">
        <v>4.7028999999999996</v>
      </c>
      <c r="I12" s="38">
        <v>5.4401000000000002</v>
      </c>
      <c r="J12" s="35">
        <f t="shared" si="2"/>
        <v>368.60000000000025</v>
      </c>
      <c r="K12" s="35">
        <f t="shared" si="3"/>
        <v>368.60000000000025</v>
      </c>
      <c r="L12" s="35">
        <f t="shared" si="4"/>
        <v>340.95000000000005</v>
      </c>
      <c r="M12" s="21"/>
      <c r="N12" s="38">
        <v>4.6771000000000003</v>
      </c>
      <c r="O12" s="38">
        <v>6.1604000000000001</v>
      </c>
      <c r="P12" s="35">
        <f>((O12-N12)/2)*1000</f>
        <v>741.64999999999986</v>
      </c>
      <c r="Q12" s="38">
        <v>4.7027999999999999</v>
      </c>
      <c r="R12" s="38">
        <v>5.1849999999999996</v>
      </c>
      <c r="S12" s="35">
        <f t="shared" si="6"/>
        <v>241.09999999999988</v>
      </c>
      <c r="T12" s="35">
        <f t="shared" si="7"/>
        <v>741.64999999999986</v>
      </c>
      <c r="U12" s="35">
        <f t="shared" si="8"/>
        <v>491.37499999999989</v>
      </c>
      <c r="V12" s="21"/>
      <c r="W12" s="38">
        <v>4.6832000000000003</v>
      </c>
      <c r="X12" s="38">
        <v>6.3651</v>
      </c>
      <c r="Y12" s="35">
        <f t="shared" si="9"/>
        <v>840.94999999999982</v>
      </c>
      <c r="Z12" s="38">
        <v>4.6914999999999996</v>
      </c>
      <c r="AA12" s="38">
        <v>5.9401999999999999</v>
      </c>
      <c r="AB12" s="35">
        <f t="shared" si="10"/>
        <v>624.35000000000014</v>
      </c>
      <c r="AC12" s="35">
        <f t="shared" si="11"/>
        <v>840.94999999999982</v>
      </c>
      <c r="AD12" s="35">
        <f t="shared" si="12"/>
        <v>732.65</v>
      </c>
      <c r="AE12" s="21"/>
      <c r="AF12" s="38">
        <v>4.6904000000000003</v>
      </c>
      <c r="AG12" s="38">
        <v>6.4093999999999998</v>
      </c>
      <c r="AH12" s="35">
        <f t="shared" si="13"/>
        <v>859.49999999999966</v>
      </c>
      <c r="AI12" s="38">
        <v>4.6955</v>
      </c>
      <c r="AJ12" s="38">
        <v>6.1520999999999999</v>
      </c>
      <c r="AK12" s="35">
        <f t="shared" si="14"/>
        <v>728.3</v>
      </c>
      <c r="AL12" s="35">
        <f t="shared" si="15"/>
        <v>859.49999999999966</v>
      </c>
      <c r="AM12" s="35">
        <f t="shared" si="16"/>
        <v>793.89999999999986</v>
      </c>
      <c r="AN12" s="21"/>
      <c r="AO12" s="35">
        <f t="shared" si="0"/>
        <v>672.64166666666654</v>
      </c>
      <c r="AP12" s="21"/>
    </row>
    <row r="13" spans="1:42" ht="15.5" x14ac:dyDescent="0.35">
      <c r="A13" s="17"/>
      <c r="B13" s="28">
        <v>8</v>
      </c>
      <c r="C13" s="17"/>
      <c r="D13" s="21"/>
      <c r="E13" s="38">
        <v>4.6730999999999998</v>
      </c>
      <c r="F13" s="38">
        <v>5.6234999999999999</v>
      </c>
      <c r="G13" s="35">
        <f t="shared" si="1"/>
        <v>475.20000000000005</v>
      </c>
      <c r="H13" s="38">
        <v>4.6847000000000003</v>
      </c>
      <c r="I13" s="38">
        <v>5.4416000000000002</v>
      </c>
      <c r="J13" s="35">
        <f t="shared" si="2"/>
        <v>378.44999999999993</v>
      </c>
      <c r="K13" s="35">
        <f t="shared" si="3"/>
        <v>475.20000000000005</v>
      </c>
      <c r="L13" s="35">
        <f t="shared" si="4"/>
        <v>426.82499999999999</v>
      </c>
      <c r="M13" s="21"/>
      <c r="N13" s="38">
        <v>4.6802000000000001</v>
      </c>
      <c r="O13" s="38">
        <v>6.0824999999999996</v>
      </c>
      <c r="P13" s="35">
        <f t="shared" ref="P13" si="17">((O13-N13)/2)*1000</f>
        <v>701.14999999999975</v>
      </c>
      <c r="Q13" s="38">
        <v>4.6757</v>
      </c>
      <c r="R13" s="38">
        <v>5.5334000000000003</v>
      </c>
      <c r="S13" s="35">
        <f t="shared" si="6"/>
        <v>428.85000000000019</v>
      </c>
      <c r="T13" s="35">
        <f t="shared" si="7"/>
        <v>701.14999999999975</v>
      </c>
      <c r="U13" s="35">
        <f t="shared" si="8"/>
        <v>565</v>
      </c>
      <c r="V13" s="21"/>
      <c r="W13" s="38">
        <v>4.6826999999999996</v>
      </c>
      <c r="X13" s="38">
        <v>5.8800999999999997</v>
      </c>
      <c r="Y13" s="35">
        <f t="shared" si="9"/>
        <v>598.70000000000005</v>
      </c>
      <c r="Z13" s="38">
        <v>4.6985999999999999</v>
      </c>
      <c r="AA13" s="38">
        <v>5.6677999999999997</v>
      </c>
      <c r="AB13" s="35">
        <f t="shared" si="10"/>
        <v>484.59999999999991</v>
      </c>
      <c r="AC13" s="35">
        <f t="shared" si="11"/>
        <v>598.70000000000005</v>
      </c>
      <c r="AD13" s="35">
        <f t="shared" si="12"/>
        <v>541.65</v>
      </c>
      <c r="AE13" s="21"/>
      <c r="AF13" s="38">
        <v>4.6875</v>
      </c>
      <c r="AG13" s="38">
        <v>6.0900999999999996</v>
      </c>
      <c r="AH13" s="35">
        <f t="shared" si="13"/>
        <v>701.29999999999984</v>
      </c>
      <c r="AI13" s="38">
        <v>4.6696999999999997</v>
      </c>
      <c r="AJ13" s="38">
        <v>5.7187999999999999</v>
      </c>
      <c r="AK13" s="35">
        <f t="shared" si="14"/>
        <v>524.55000000000007</v>
      </c>
      <c r="AL13" s="35">
        <f t="shared" si="15"/>
        <v>701.29999999999984</v>
      </c>
      <c r="AM13" s="35">
        <f t="shared" si="16"/>
        <v>612.92499999999995</v>
      </c>
      <c r="AN13" s="21"/>
      <c r="AO13" s="35">
        <f t="shared" si="0"/>
        <v>573.19166666666672</v>
      </c>
      <c r="AP13" s="21"/>
    </row>
    <row r="14" spans="1:42" ht="15.5" x14ac:dyDescent="0.35">
      <c r="A14" s="17"/>
      <c r="B14" s="28">
        <v>9</v>
      </c>
      <c r="C14" s="17"/>
      <c r="D14" s="21"/>
      <c r="E14" s="38">
        <v>4.6962000000000002</v>
      </c>
      <c r="F14" s="38">
        <v>6.4264999999999999</v>
      </c>
      <c r="G14" s="35">
        <f t="shared" si="1"/>
        <v>865.14999999999986</v>
      </c>
      <c r="H14" s="38">
        <v>4.6840000000000002</v>
      </c>
      <c r="I14" s="38">
        <v>5.5533000000000001</v>
      </c>
      <c r="J14" s="35">
        <f t="shared" si="2"/>
        <v>434.65</v>
      </c>
      <c r="K14" s="35">
        <f t="shared" si="3"/>
        <v>865.14999999999986</v>
      </c>
      <c r="L14" s="35">
        <f t="shared" si="4"/>
        <v>649.89999999999986</v>
      </c>
      <c r="M14" s="21"/>
      <c r="N14" s="38">
        <v>4.6856999999999998</v>
      </c>
      <c r="O14" s="38">
        <v>5.8083999999999998</v>
      </c>
      <c r="P14" s="35">
        <f>((O14-N14)/2)*1000</f>
        <v>561.35</v>
      </c>
      <c r="Q14" s="38">
        <v>4.6806999999999999</v>
      </c>
      <c r="R14" s="38">
        <v>5.6482000000000001</v>
      </c>
      <c r="S14" s="35">
        <f t="shared" si="6"/>
        <v>483.75000000000011</v>
      </c>
      <c r="T14" s="35">
        <f t="shared" si="7"/>
        <v>561.35</v>
      </c>
      <c r="U14" s="35">
        <f t="shared" si="8"/>
        <v>522.55000000000007</v>
      </c>
      <c r="V14" s="21"/>
      <c r="W14" s="38">
        <v>4.6845999999999997</v>
      </c>
      <c r="X14" s="38">
        <v>6.3497000000000003</v>
      </c>
      <c r="Y14" s="35">
        <f t="shared" si="9"/>
        <v>832.5500000000003</v>
      </c>
      <c r="Z14" s="38">
        <v>4.6783999999999999</v>
      </c>
      <c r="AA14" s="38">
        <v>5.5791000000000004</v>
      </c>
      <c r="AB14" s="35">
        <f t="shared" si="10"/>
        <v>450.35000000000025</v>
      </c>
      <c r="AC14" s="35">
        <f t="shared" si="11"/>
        <v>832.5500000000003</v>
      </c>
      <c r="AD14" s="35">
        <f t="shared" si="12"/>
        <v>641.45000000000027</v>
      </c>
      <c r="AE14" s="21"/>
      <c r="AF14" s="38">
        <v>4.6883999999999997</v>
      </c>
      <c r="AG14" s="38">
        <v>6.1632999999999996</v>
      </c>
      <c r="AH14" s="35">
        <f t="shared" si="13"/>
        <v>737.44999999999993</v>
      </c>
      <c r="AI14" s="38">
        <v>4.6920000000000002</v>
      </c>
      <c r="AJ14" s="38">
        <v>5.7910000000000004</v>
      </c>
      <c r="AK14" s="35">
        <f t="shared" si="14"/>
        <v>549.50000000000011</v>
      </c>
      <c r="AL14" s="35">
        <f t="shared" si="15"/>
        <v>737.44999999999993</v>
      </c>
      <c r="AM14" s="35">
        <f t="shared" si="16"/>
        <v>643.47500000000002</v>
      </c>
      <c r="AN14" s="21"/>
      <c r="AO14" s="35">
        <f t="shared" si="0"/>
        <v>602.49166666666679</v>
      </c>
      <c r="AP14" s="21"/>
    </row>
    <row r="15" spans="1:42" ht="15.5" x14ac:dyDescent="0.35">
      <c r="A15" s="17"/>
      <c r="B15" s="28">
        <v>11</v>
      </c>
      <c r="C15" s="17"/>
      <c r="D15" s="21"/>
      <c r="E15" s="38">
        <v>4.702</v>
      </c>
      <c r="F15" s="38">
        <v>6.8711000000000002</v>
      </c>
      <c r="G15" s="35">
        <f t="shared" si="1"/>
        <v>1084.5500000000002</v>
      </c>
      <c r="H15" s="38">
        <v>4.694</v>
      </c>
      <c r="I15" s="38">
        <v>6.4404000000000003</v>
      </c>
      <c r="J15" s="35">
        <f t="shared" si="2"/>
        <v>873.20000000000016</v>
      </c>
      <c r="K15" s="35">
        <f t="shared" si="3"/>
        <v>1084.5500000000002</v>
      </c>
      <c r="L15" s="35">
        <f t="shared" si="4"/>
        <v>978.87500000000023</v>
      </c>
      <c r="M15" s="21"/>
      <c r="N15" s="38">
        <v>4.6993</v>
      </c>
      <c r="O15" s="38">
        <v>7.3719999999999999</v>
      </c>
      <c r="P15" s="35">
        <f t="shared" ref="P15:P18" si="18">((O15-N15)/2)*1000</f>
        <v>1336.35</v>
      </c>
      <c r="Q15" s="38">
        <v>4.6886000000000001</v>
      </c>
      <c r="R15" s="38">
        <v>6.5717999999999996</v>
      </c>
      <c r="S15" s="35">
        <f t="shared" si="6"/>
        <v>941.5999999999998</v>
      </c>
      <c r="T15" s="35">
        <f t="shared" si="7"/>
        <v>1336.35</v>
      </c>
      <c r="U15" s="35">
        <f t="shared" si="8"/>
        <v>1138.9749999999999</v>
      </c>
      <c r="V15" s="21"/>
      <c r="W15" s="38">
        <v>4.6847000000000003</v>
      </c>
      <c r="X15" s="38">
        <v>7.1147999999999998</v>
      </c>
      <c r="Y15" s="35">
        <f t="shared" si="9"/>
        <v>1215.0499999999997</v>
      </c>
      <c r="Z15" s="38">
        <v>4.6771000000000003</v>
      </c>
      <c r="AA15" s="38">
        <v>6.3582999999999998</v>
      </c>
      <c r="AB15" s="35">
        <f t="shared" si="10"/>
        <v>840.5999999999998</v>
      </c>
      <c r="AC15" s="35">
        <f t="shared" si="11"/>
        <v>1215.0499999999997</v>
      </c>
      <c r="AD15" s="35">
        <f t="shared" si="12"/>
        <v>1027.8249999999998</v>
      </c>
      <c r="AE15" s="21"/>
      <c r="AF15" s="38">
        <v>4.6939000000000002</v>
      </c>
      <c r="AG15" s="38">
        <v>6.9458000000000002</v>
      </c>
      <c r="AH15" s="35">
        <f t="shared" si="13"/>
        <v>1125.95</v>
      </c>
      <c r="AI15" s="38">
        <v>4.6948999999999996</v>
      </c>
      <c r="AJ15" s="38">
        <v>6.1123000000000003</v>
      </c>
      <c r="AK15" s="35">
        <f t="shared" si="14"/>
        <v>708.70000000000027</v>
      </c>
      <c r="AL15" s="35">
        <f t="shared" si="15"/>
        <v>1125.95</v>
      </c>
      <c r="AM15" s="35">
        <f t="shared" si="16"/>
        <v>917.32500000000016</v>
      </c>
      <c r="AN15" s="21"/>
      <c r="AO15" s="35">
        <f t="shared" si="0"/>
        <v>1028.0416666666667</v>
      </c>
      <c r="AP15" s="21"/>
    </row>
    <row r="16" spans="1:42" ht="15.5" x14ac:dyDescent="0.35">
      <c r="A16" s="17"/>
      <c r="B16" s="28">
        <v>12</v>
      </c>
      <c r="C16" s="17"/>
      <c r="D16" s="21"/>
      <c r="E16" s="38">
        <v>4.6749999999999998</v>
      </c>
      <c r="F16" s="38">
        <v>6.0052000000000003</v>
      </c>
      <c r="G16" s="35">
        <f t="shared" si="1"/>
        <v>665.10000000000025</v>
      </c>
      <c r="H16" s="38">
        <v>4.7005999999999997</v>
      </c>
      <c r="I16" s="38">
        <v>5.8369999999999997</v>
      </c>
      <c r="J16" s="35">
        <f t="shared" si="2"/>
        <v>568.20000000000005</v>
      </c>
      <c r="K16" s="35">
        <f t="shared" si="3"/>
        <v>665.10000000000025</v>
      </c>
      <c r="L16" s="35">
        <f t="shared" si="4"/>
        <v>616.65000000000009</v>
      </c>
      <c r="M16" s="21"/>
      <c r="N16" s="38">
        <v>4.6985000000000001</v>
      </c>
      <c r="O16" s="38">
        <v>5.6974999999999998</v>
      </c>
      <c r="P16" s="35">
        <f t="shared" si="18"/>
        <v>499.49999999999983</v>
      </c>
      <c r="Q16" s="38">
        <v>4.6764000000000001</v>
      </c>
      <c r="R16" s="38">
        <v>5.6382000000000003</v>
      </c>
      <c r="S16" s="35">
        <f t="shared" si="6"/>
        <v>480.90000000000009</v>
      </c>
      <c r="T16" s="35">
        <f t="shared" si="7"/>
        <v>499.49999999999983</v>
      </c>
      <c r="U16" s="35">
        <f t="shared" si="8"/>
        <v>490.19999999999993</v>
      </c>
      <c r="V16" s="21"/>
      <c r="W16" s="38">
        <v>4.6872999999999996</v>
      </c>
      <c r="X16" s="38">
        <v>6.0632000000000001</v>
      </c>
      <c r="Y16" s="35">
        <f t="shared" si="9"/>
        <v>687.95000000000027</v>
      </c>
      <c r="Z16" s="38">
        <v>4.6966999999999999</v>
      </c>
      <c r="AA16" s="38">
        <v>5.9943999999999997</v>
      </c>
      <c r="AB16" s="35">
        <f t="shared" si="10"/>
        <v>648.84999999999991</v>
      </c>
      <c r="AC16" s="35">
        <f t="shared" si="11"/>
        <v>687.95000000000027</v>
      </c>
      <c r="AD16" s="35">
        <f t="shared" si="12"/>
        <v>668.40000000000009</v>
      </c>
      <c r="AE16" s="21"/>
      <c r="AF16" s="38">
        <v>4.6920999999999999</v>
      </c>
      <c r="AG16" s="38">
        <v>6.0593000000000004</v>
      </c>
      <c r="AH16" s="35">
        <f t="shared" si="13"/>
        <v>683.60000000000025</v>
      </c>
      <c r="AI16" s="38">
        <v>4.6905999999999999</v>
      </c>
      <c r="AJ16" s="38">
        <v>5.8925000000000001</v>
      </c>
      <c r="AK16" s="35">
        <f t="shared" si="14"/>
        <v>600.95000000000005</v>
      </c>
      <c r="AL16" s="35">
        <f t="shared" si="15"/>
        <v>683.60000000000025</v>
      </c>
      <c r="AM16" s="35">
        <f t="shared" si="16"/>
        <v>642.27500000000009</v>
      </c>
      <c r="AN16" s="21"/>
      <c r="AO16" s="35">
        <f t="shared" si="0"/>
        <v>600.29166666666663</v>
      </c>
      <c r="AP16" s="21"/>
    </row>
    <row r="17" spans="1:42" ht="15.5" x14ac:dyDescent="0.35">
      <c r="A17" s="17"/>
      <c r="B17" s="28">
        <v>13</v>
      </c>
      <c r="C17" s="17"/>
      <c r="D17" s="21"/>
      <c r="E17" s="38">
        <v>4.6901000000000002</v>
      </c>
      <c r="F17" s="38">
        <v>5.6136999999999997</v>
      </c>
      <c r="G17" s="35">
        <f t="shared" si="1"/>
        <v>461.79999999999978</v>
      </c>
      <c r="H17" s="38">
        <v>4.6973000000000003</v>
      </c>
      <c r="I17" s="38">
        <v>5.5388999999999999</v>
      </c>
      <c r="J17" s="35">
        <f t="shared" si="2"/>
        <v>420.79999999999984</v>
      </c>
      <c r="K17" s="35">
        <f t="shared" si="3"/>
        <v>461.79999999999978</v>
      </c>
      <c r="L17" s="35">
        <f t="shared" si="4"/>
        <v>441.29999999999984</v>
      </c>
      <c r="M17" s="21"/>
      <c r="N17" s="38">
        <v>4.6849999999999996</v>
      </c>
      <c r="O17" s="38">
        <v>5.7055999999999996</v>
      </c>
      <c r="P17" s="35">
        <f t="shared" si="18"/>
        <v>510.29999999999995</v>
      </c>
      <c r="Q17" s="38">
        <v>4.7019000000000002</v>
      </c>
      <c r="R17" s="38">
        <v>5.4493999999999998</v>
      </c>
      <c r="S17" s="35">
        <f t="shared" si="6"/>
        <v>373.74999999999983</v>
      </c>
      <c r="T17" s="35">
        <f t="shared" si="7"/>
        <v>510.29999999999995</v>
      </c>
      <c r="U17" s="35">
        <f t="shared" si="8"/>
        <v>442.02499999999986</v>
      </c>
      <c r="V17" s="21"/>
      <c r="W17" s="38">
        <v>4.6965000000000003</v>
      </c>
      <c r="X17" s="38">
        <v>5.4991000000000003</v>
      </c>
      <c r="Y17" s="35">
        <f t="shared" si="9"/>
        <v>401.3</v>
      </c>
      <c r="Z17" s="38">
        <v>4.6881000000000004</v>
      </c>
      <c r="AA17" s="38">
        <v>5.1864999999999997</v>
      </c>
      <c r="AB17" s="35">
        <f t="shared" si="10"/>
        <v>249.19999999999965</v>
      </c>
      <c r="AC17" s="35">
        <f t="shared" si="11"/>
        <v>401.3</v>
      </c>
      <c r="AD17" s="35">
        <f t="shared" si="12"/>
        <v>325.24999999999983</v>
      </c>
      <c r="AE17" s="21"/>
      <c r="AF17" s="38">
        <v>4.6844999999999999</v>
      </c>
      <c r="AG17" s="38">
        <v>5.4226000000000001</v>
      </c>
      <c r="AH17" s="35">
        <f t="shared" si="13"/>
        <v>369.05000000000013</v>
      </c>
      <c r="AI17" s="38">
        <v>4.6848999999999998</v>
      </c>
      <c r="AJ17" s="38">
        <v>5.2594000000000003</v>
      </c>
      <c r="AK17" s="35">
        <f t="shared" si="14"/>
        <v>287.25000000000023</v>
      </c>
      <c r="AL17" s="35">
        <f t="shared" si="15"/>
        <v>369.05000000000013</v>
      </c>
      <c r="AM17" s="35">
        <f t="shared" si="16"/>
        <v>328.1500000000002</v>
      </c>
      <c r="AN17" s="21"/>
      <c r="AO17" s="35">
        <f t="shared" si="0"/>
        <v>365.14166666666659</v>
      </c>
      <c r="AP17" s="21"/>
    </row>
    <row r="18" spans="1:42" ht="15.5" x14ac:dyDescent="0.35">
      <c r="A18" s="17"/>
      <c r="B18" s="28">
        <v>14</v>
      </c>
      <c r="C18" s="17"/>
      <c r="D18" s="21"/>
      <c r="E18" s="38">
        <v>4.7004000000000001</v>
      </c>
      <c r="F18" s="38">
        <v>6.2272999999999996</v>
      </c>
      <c r="G18" s="35">
        <f t="shared" si="1"/>
        <v>763.4499999999997</v>
      </c>
      <c r="H18" s="38">
        <v>4.6783000000000001</v>
      </c>
      <c r="I18" s="38">
        <v>5.6970000000000001</v>
      </c>
      <c r="J18" s="35">
        <f t="shared" si="2"/>
        <v>509.34999999999997</v>
      </c>
      <c r="K18" s="35">
        <f t="shared" si="3"/>
        <v>763.4499999999997</v>
      </c>
      <c r="L18" s="35">
        <f t="shared" si="4"/>
        <v>636.39999999999986</v>
      </c>
      <c r="M18" s="21"/>
      <c r="N18" s="38">
        <v>4.6989000000000001</v>
      </c>
      <c r="O18" s="38">
        <v>6.3278999999999996</v>
      </c>
      <c r="P18" s="35">
        <f t="shared" si="18"/>
        <v>814.49999999999977</v>
      </c>
      <c r="Q18" s="38">
        <v>4.6805000000000003</v>
      </c>
      <c r="R18" s="38">
        <v>5.8657000000000004</v>
      </c>
      <c r="S18" s="35">
        <f t="shared" si="6"/>
        <v>592.6</v>
      </c>
      <c r="T18" s="35">
        <f t="shared" si="7"/>
        <v>814.49999999999977</v>
      </c>
      <c r="U18" s="35">
        <f t="shared" si="8"/>
        <v>703.55</v>
      </c>
      <c r="V18" s="21"/>
      <c r="W18" s="38">
        <v>4.6822999999999997</v>
      </c>
      <c r="X18" s="38">
        <v>5.7640000000000002</v>
      </c>
      <c r="Y18" s="35">
        <f>((X18-W18)/2)*1000</f>
        <v>540.85000000000025</v>
      </c>
      <c r="Z18" s="38">
        <v>4.6985000000000001</v>
      </c>
      <c r="AA18" s="38">
        <v>6.0667999999999997</v>
      </c>
      <c r="AB18" s="35">
        <f t="shared" si="10"/>
        <v>684.14999999999986</v>
      </c>
      <c r="AC18" s="35">
        <f t="shared" si="11"/>
        <v>684.14999999999986</v>
      </c>
      <c r="AD18" s="35">
        <f t="shared" si="12"/>
        <v>612.5</v>
      </c>
      <c r="AE18" s="21"/>
      <c r="AF18" s="38">
        <v>4.6773999999999996</v>
      </c>
      <c r="AG18" s="38">
        <v>6.0425000000000004</v>
      </c>
      <c r="AH18" s="35">
        <f t="shared" si="13"/>
        <v>682.55000000000041</v>
      </c>
      <c r="AI18" s="38">
        <v>4.6974999999999998</v>
      </c>
      <c r="AJ18" s="38">
        <v>5.7198000000000002</v>
      </c>
      <c r="AK18" s="35">
        <f t="shared" si="14"/>
        <v>511.1500000000002</v>
      </c>
      <c r="AL18" s="35">
        <f>MAX(AH18,AK18)</f>
        <v>682.55000000000041</v>
      </c>
      <c r="AM18" s="35">
        <f t="shared" si="16"/>
        <v>596.85000000000036</v>
      </c>
      <c r="AN18" s="21"/>
      <c r="AO18" s="35">
        <f t="shared" si="0"/>
        <v>637.63333333333344</v>
      </c>
      <c r="AP18" s="21"/>
    </row>
    <row r="19" spans="1:42" ht="15.5" x14ac:dyDescent="0.35">
      <c r="A19" s="17"/>
      <c r="B19" s="17"/>
      <c r="C19" s="17"/>
      <c r="D19" s="21"/>
      <c r="E19" s="39"/>
      <c r="F19" s="39"/>
      <c r="G19" s="25"/>
      <c r="H19" s="39"/>
      <c r="I19" s="39"/>
      <c r="J19" s="25"/>
      <c r="K19" s="25"/>
      <c r="L19" s="25"/>
      <c r="M19" s="21"/>
      <c r="N19" s="39"/>
      <c r="O19" s="39"/>
      <c r="P19" s="25"/>
      <c r="Q19" s="39"/>
      <c r="R19" s="39"/>
      <c r="S19" s="25"/>
      <c r="T19" s="25"/>
      <c r="U19" s="25"/>
      <c r="V19" s="21"/>
      <c r="W19" s="39"/>
      <c r="X19" s="39"/>
      <c r="Y19" s="25"/>
      <c r="Z19" s="39"/>
      <c r="AA19" s="39"/>
      <c r="AB19" s="25"/>
      <c r="AC19" s="25"/>
      <c r="AD19" s="25"/>
      <c r="AE19" s="21"/>
      <c r="AF19" s="39"/>
      <c r="AG19" s="39"/>
      <c r="AH19" s="25"/>
      <c r="AI19" s="39"/>
      <c r="AJ19" s="39"/>
      <c r="AK19" s="25"/>
      <c r="AL19" s="25"/>
      <c r="AM19" s="25"/>
      <c r="AN19" s="21"/>
      <c r="AO19" s="25"/>
      <c r="AP19" s="21"/>
    </row>
    <row r="20" spans="1:42" ht="15.5" x14ac:dyDescent="0.35">
      <c r="A20" s="17"/>
      <c r="B20" s="22"/>
      <c r="C20" s="18" t="e">
        <f t="shared" ref="C20" si="19">AVERAGE(C7:C11)</f>
        <v>#DIV/0!</v>
      </c>
      <c r="D20" s="55"/>
      <c r="E20" s="54">
        <f t="shared" ref="E20:AN20" si="20">AVERAGE(E7:E18)</f>
        <v>4.6887333333333325</v>
      </c>
      <c r="F20" s="54">
        <f t="shared" si="20"/>
        <v>5.8715249999999992</v>
      </c>
      <c r="G20" s="27">
        <f t="shared" si="20"/>
        <v>591.39583333333326</v>
      </c>
      <c r="H20" s="54">
        <f t="shared" si="20"/>
        <v>4.6913833333333335</v>
      </c>
      <c r="I20" s="54">
        <f t="shared" si="20"/>
        <v>5.731183333333334</v>
      </c>
      <c r="J20" s="27">
        <f>AVERAGE(J7:J18)</f>
        <v>519.90000000000009</v>
      </c>
      <c r="K20" s="27">
        <f t="shared" si="20"/>
        <v>627.51666666666665</v>
      </c>
      <c r="L20" s="27">
        <f>AVERAGE(L7:L18)</f>
        <v>555.64791666666656</v>
      </c>
      <c r="M20" s="55" t="e">
        <f t="shared" si="20"/>
        <v>#DIV/0!</v>
      </c>
      <c r="N20" s="54">
        <f t="shared" si="20"/>
        <v>4.6905500000000009</v>
      </c>
      <c r="O20" s="54">
        <f t="shared" si="20"/>
        <v>5.9897500000000008</v>
      </c>
      <c r="P20" s="27">
        <f t="shared" si="20"/>
        <v>649.6</v>
      </c>
      <c r="Q20" s="54">
        <f t="shared" si="20"/>
        <v>4.6867416666666672</v>
      </c>
      <c r="R20" s="54">
        <f t="shared" si="20"/>
        <v>5.6706166666666666</v>
      </c>
      <c r="S20" s="27">
        <f t="shared" si="20"/>
        <v>491.9375</v>
      </c>
      <c r="T20" s="27">
        <f t="shared" si="20"/>
        <v>659.85</v>
      </c>
      <c r="U20" s="27">
        <f t="shared" si="20"/>
        <v>570.76875000000007</v>
      </c>
      <c r="V20" s="55" t="e">
        <f t="shared" si="20"/>
        <v>#DIV/0!</v>
      </c>
      <c r="W20" s="54">
        <f t="shared" si="20"/>
        <v>4.6893500000000001</v>
      </c>
      <c r="X20" s="54">
        <f t="shared" si="20"/>
        <v>6.0165083333333333</v>
      </c>
      <c r="Y20" s="27">
        <f t="shared" si="20"/>
        <v>663.57916666666677</v>
      </c>
      <c r="Z20" s="54">
        <f t="shared" si="20"/>
        <v>4.6890333333333336</v>
      </c>
      <c r="AA20" s="54">
        <f t="shared" si="20"/>
        <v>5.727924999999999</v>
      </c>
      <c r="AB20" s="27">
        <f t="shared" si="20"/>
        <v>519.44583333333333</v>
      </c>
      <c r="AC20" s="27">
        <f t="shared" si="20"/>
        <v>679.77083333333337</v>
      </c>
      <c r="AD20" s="27">
        <f t="shared" si="20"/>
        <v>591.51250000000016</v>
      </c>
      <c r="AE20" s="55" t="e">
        <f t="shared" si="20"/>
        <v>#DIV/0!</v>
      </c>
      <c r="AF20" s="54">
        <f t="shared" si="20"/>
        <v>4.6906333333333334</v>
      </c>
      <c r="AG20" s="54">
        <f t="shared" si="20"/>
        <v>6.043566666666667</v>
      </c>
      <c r="AH20" s="27">
        <f t="shared" si="20"/>
        <v>676.46666666666658</v>
      </c>
      <c r="AI20" s="54">
        <f t="shared" si="20"/>
        <v>4.6900416666666667</v>
      </c>
      <c r="AJ20" s="54">
        <f t="shared" si="20"/>
        <v>5.7880583333333329</v>
      </c>
      <c r="AK20" s="27">
        <f t="shared" si="20"/>
        <v>549.00833333333355</v>
      </c>
      <c r="AL20" s="27">
        <f t="shared" si="20"/>
        <v>690.01249999999993</v>
      </c>
      <c r="AM20" s="27">
        <f t="shared" si="20"/>
        <v>612.73750000000007</v>
      </c>
      <c r="AN20" s="55" t="e">
        <f t="shared" si="20"/>
        <v>#DIV/0!</v>
      </c>
      <c r="AO20" s="27">
        <f>AVERAGE(AO7:AO18)</f>
        <v>591.67291666666665</v>
      </c>
      <c r="AP20" s="21"/>
    </row>
    <row r="21" spans="1:42" ht="15.5" x14ac:dyDescent="0.35">
      <c r="A21" s="18"/>
      <c r="B21" s="23"/>
      <c r="C21" s="18" t="e">
        <f t="shared" ref="C21" si="21">STDEV(C7:C11)</f>
        <v>#DIV/0!</v>
      </c>
      <c r="D21" s="55"/>
      <c r="E21" s="54">
        <f t="shared" ref="E21:AO21" si="22">STDEV(E7:E18)</f>
        <v>1.0719000405680216E-2</v>
      </c>
      <c r="F21" s="54">
        <f t="shared" si="22"/>
        <v>0.47356041973159418</v>
      </c>
      <c r="G21" s="27">
        <f t="shared" si="22"/>
        <v>235.40538579836885</v>
      </c>
      <c r="H21" s="54">
        <f t="shared" si="22"/>
        <v>9.0998334983100962E-3</v>
      </c>
      <c r="I21" s="54">
        <f t="shared" si="22"/>
        <v>0.39181862416483498</v>
      </c>
      <c r="J21" s="27">
        <f t="shared" si="22"/>
        <v>197.38123932218969</v>
      </c>
      <c r="K21" s="27">
        <f t="shared" si="22"/>
        <v>239.87928719304327</v>
      </c>
      <c r="L21" s="27">
        <f t="shared" si="22"/>
        <v>198.06679901049873</v>
      </c>
      <c r="M21" s="55" t="e">
        <f t="shared" si="22"/>
        <v>#DIV/0!</v>
      </c>
      <c r="N21" s="54">
        <f>STDEV(N7:N18)</f>
        <v>8.9649316784903392E-3</v>
      </c>
      <c r="O21" s="54">
        <f t="shared" si="22"/>
        <v>0.5175204598502714</v>
      </c>
      <c r="P21" s="27">
        <f t="shared" si="22"/>
        <v>258.33460683948056</v>
      </c>
      <c r="Q21" s="54">
        <f t="shared" si="22"/>
        <v>1.0982586078410487E-2</v>
      </c>
      <c r="R21" s="54">
        <f t="shared" si="22"/>
        <v>0.40447292264317908</v>
      </c>
      <c r="S21" s="27">
        <f t="shared" si="22"/>
        <v>204.30960588483882</v>
      </c>
      <c r="T21" s="27">
        <f t="shared" si="22"/>
        <v>260.64753456099919</v>
      </c>
      <c r="U21" s="27">
        <f t="shared" si="22"/>
        <v>216.94674229284288</v>
      </c>
      <c r="V21" s="55" t="e">
        <f t="shared" si="22"/>
        <v>#DIV/0!</v>
      </c>
      <c r="W21" s="54">
        <f t="shared" si="22"/>
        <v>6.0696712506453452E-3</v>
      </c>
      <c r="X21" s="54">
        <f t="shared" si="22"/>
        <v>0.48619014697456736</v>
      </c>
      <c r="Y21" s="27">
        <f t="shared" si="22"/>
        <v>244.13975455420564</v>
      </c>
      <c r="Z21" s="54">
        <f t="shared" si="22"/>
        <v>7.1738582662498572E-3</v>
      </c>
      <c r="AA21" s="54">
        <f t="shared" si="22"/>
        <v>0.40745598563191171</v>
      </c>
      <c r="AB21" s="27">
        <f t="shared" si="22"/>
        <v>204.38177562672578</v>
      </c>
      <c r="AC21" s="27">
        <f t="shared" si="22"/>
        <v>243.51235031059056</v>
      </c>
      <c r="AD21" s="27">
        <f t="shared" si="22"/>
        <v>209.3804476903226</v>
      </c>
      <c r="AE21" s="55" t="e">
        <f t="shared" si="22"/>
        <v>#DIV/0!</v>
      </c>
      <c r="AF21" s="54">
        <f t="shared" si="22"/>
        <v>7.3120490018915314E-3</v>
      </c>
      <c r="AG21" s="54">
        <f t="shared" si="22"/>
        <v>0.43346157706061872</v>
      </c>
      <c r="AH21" s="27">
        <f t="shared" si="22"/>
        <v>216.68903182937419</v>
      </c>
      <c r="AI21" s="54">
        <f t="shared" si="22"/>
        <v>1.1164184482151783E-2</v>
      </c>
      <c r="AJ21" s="54">
        <f t="shared" si="22"/>
        <v>0.40265297365966352</v>
      </c>
      <c r="AK21" s="27">
        <f t="shared" si="22"/>
        <v>200.01100746224071</v>
      </c>
      <c r="AL21" s="27">
        <f t="shared" si="22"/>
        <v>225.37922801459445</v>
      </c>
      <c r="AM21" s="27">
        <f t="shared" si="22"/>
        <v>198.15967089812833</v>
      </c>
      <c r="AN21" s="55" t="e">
        <f t="shared" si="22"/>
        <v>#DIV/0!</v>
      </c>
      <c r="AO21" s="27">
        <f t="shared" si="22"/>
        <v>195.97707542589632</v>
      </c>
      <c r="AP21" s="21"/>
    </row>
    <row r="22" spans="1:42" ht="15.5" x14ac:dyDescent="0.35">
      <c r="A22" s="17"/>
      <c r="B22" s="17"/>
      <c r="C22" s="17"/>
      <c r="D22" s="21"/>
      <c r="E22" s="18"/>
      <c r="F22" s="18"/>
      <c r="G22" s="18"/>
      <c r="H22" s="18"/>
      <c r="I22" s="18"/>
      <c r="J22" s="18"/>
      <c r="K22" s="18"/>
      <c r="L22" s="18"/>
      <c r="M22" s="21"/>
      <c r="N22" s="18"/>
      <c r="O22" s="18"/>
      <c r="P22" s="18"/>
      <c r="Q22" s="18"/>
      <c r="R22" s="18"/>
      <c r="S22" s="18"/>
      <c r="T22" s="18"/>
      <c r="U22" s="18"/>
      <c r="V22" s="21"/>
      <c r="W22" s="18"/>
      <c r="X22" s="18"/>
      <c r="Y22" s="18"/>
      <c r="Z22" s="18"/>
      <c r="AA22" s="18"/>
      <c r="AB22" s="18"/>
      <c r="AC22" s="18"/>
      <c r="AD22" s="18"/>
      <c r="AE22" s="21"/>
      <c r="AF22" s="18"/>
      <c r="AG22" s="18"/>
      <c r="AH22" s="18"/>
      <c r="AI22" s="18"/>
      <c r="AJ22" s="18"/>
      <c r="AK22" s="18"/>
      <c r="AL22" s="18"/>
      <c r="AM22" s="18"/>
      <c r="AN22" s="21"/>
      <c r="AO22" s="18"/>
      <c r="AP22" s="21"/>
    </row>
    <row r="23" spans="1:42" ht="15.5" x14ac:dyDescent="0.35">
      <c r="A23" s="17"/>
      <c r="B23" s="19"/>
      <c r="C23" s="17"/>
      <c r="D23" s="21"/>
      <c r="E23" s="119" t="s">
        <v>20</v>
      </c>
      <c r="F23" s="119"/>
      <c r="G23" s="119"/>
      <c r="H23" s="119"/>
      <c r="I23" s="119"/>
      <c r="J23" s="119"/>
      <c r="K23" s="119"/>
      <c r="L23" s="119"/>
      <c r="M23" s="21"/>
      <c r="N23" s="119" t="s">
        <v>20</v>
      </c>
      <c r="O23" s="119"/>
      <c r="P23" s="119"/>
      <c r="Q23" s="119"/>
      <c r="R23" s="119"/>
      <c r="S23" s="119"/>
      <c r="T23" s="119"/>
      <c r="U23" s="119"/>
      <c r="V23" s="21"/>
      <c r="W23" s="119" t="s">
        <v>20</v>
      </c>
      <c r="X23" s="119"/>
      <c r="Y23" s="119"/>
      <c r="Z23" s="119"/>
      <c r="AA23" s="119"/>
      <c r="AB23" s="119"/>
      <c r="AC23" s="119"/>
      <c r="AD23" s="119"/>
      <c r="AE23" s="21"/>
      <c r="AF23" s="119" t="s">
        <v>20</v>
      </c>
      <c r="AG23" s="119"/>
      <c r="AH23" s="119"/>
      <c r="AI23" s="119"/>
      <c r="AJ23" s="119"/>
      <c r="AK23" s="119"/>
      <c r="AL23" s="119"/>
      <c r="AM23" s="119"/>
      <c r="AN23" s="21"/>
      <c r="AO23" s="48" t="s">
        <v>20</v>
      </c>
      <c r="AP23" s="21"/>
    </row>
    <row r="24" spans="1:42" ht="15.5" x14ac:dyDescent="0.35">
      <c r="A24" s="17"/>
      <c r="B24" s="20"/>
      <c r="C24" s="17"/>
      <c r="D24" s="21"/>
      <c r="E24" s="118" t="s">
        <v>15</v>
      </c>
      <c r="F24" s="118"/>
      <c r="G24" s="118"/>
      <c r="H24" s="118"/>
      <c r="I24" s="118"/>
      <c r="J24" s="118"/>
      <c r="K24" s="118"/>
      <c r="L24" s="118"/>
      <c r="M24" s="21"/>
      <c r="N24" s="118" t="s">
        <v>16</v>
      </c>
      <c r="O24" s="118"/>
      <c r="P24" s="118"/>
      <c r="Q24" s="118"/>
      <c r="R24" s="118"/>
      <c r="S24" s="118"/>
      <c r="T24" s="118"/>
      <c r="U24" s="118"/>
      <c r="V24" s="21"/>
      <c r="W24" s="118" t="s">
        <v>17</v>
      </c>
      <c r="X24" s="118"/>
      <c r="Y24" s="118"/>
      <c r="Z24" s="118"/>
      <c r="AA24" s="118"/>
      <c r="AB24" s="118"/>
      <c r="AC24" s="118"/>
      <c r="AD24" s="118"/>
      <c r="AE24" s="21"/>
      <c r="AF24" s="118" t="s">
        <v>18</v>
      </c>
      <c r="AG24" s="118"/>
      <c r="AH24" s="118"/>
      <c r="AI24" s="118"/>
      <c r="AJ24" s="118"/>
      <c r="AK24" s="118"/>
      <c r="AL24" s="118"/>
      <c r="AM24" s="118"/>
      <c r="AN24" s="21"/>
      <c r="AO24" s="35" t="s">
        <v>43</v>
      </c>
      <c r="AP24" s="21"/>
    </row>
    <row r="25" spans="1:42" ht="15.5" x14ac:dyDescent="0.35">
      <c r="A25" s="17"/>
      <c r="B25" s="17"/>
      <c r="C25" s="17"/>
      <c r="D25" s="21"/>
      <c r="E25" s="118" t="s">
        <v>44</v>
      </c>
      <c r="F25" s="118"/>
      <c r="G25" s="118"/>
      <c r="H25" s="118" t="s">
        <v>45</v>
      </c>
      <c r="I25" s="118"/>
      <c r="J25" s="118"/>
      <c r="K25" s="24" t="s">
        <v>46</v>
      </c>
      <c r="L25" s="24" t="s">
        <v>19</v>
      </c>
      <c r="M25" s="21"/>
      <c r="N25" s="118" t="s">
        <v>44</v>
      </c>
      <c r="O25" s="118"/>
      <c r="P25" s="118"/>
      <c r="Q25" s="118" t="s">
        <v>45</v>
      </c>
      <c r="R25" s="118"/>
      <c r="S25" s="118"/>
      <c r="T25" s="24" t="s">
        <v>46</v>
      </c>
      <c r="U25" s="24" t="s">
        <v>19</v>
      </c>
      <c r="V25" s="21"/>
      <c r="W25" s="118" t="s">
        <v>44</v>
      </c>
      <c r="X25" s="118"/>
      <c r="Y25" s="118"/>
      <c r="Z25" s="118" t="s">
        <v>45</v>
      </c>
      <c r="AA25" s="118"/>
      <c r="AB25" s="118"/>
      <c r="AC25" s="24" t="s">
        <v>46</v>
      </c>
      <c r="AD25" s="24" t="s">
        <v>19</v>
      </c>
      <c r="AE25" s="21"/>
      <c r="AF25" s="118" t="s">
        <v>44</v>
      </c>
      <c r="AG25" s="118"/>
      <c r="AH25" s="118"/>
      <c r="AI25" s="118" t="s">
        <v>45</v>
      </c>
      <c r="AJ25" s="118"/>
      <c r="AK25" s="118"/>
      <c r="AL25" s="24" t="s">
        <v>46</v>
      </c>
      <c r="AM25" s="24" t="s">
        <v>19</v>
      </c>
      <c r="AN25" s="21"/>
      <c r="AO25" s="37"/>
      <c r="AP25" s="21"/>
    </row>
    <row r="26" spans="1:42" ht="15.5" x14ac:dyDescent="0.35">
      <c r="A26" s="17"/>
      <c r="B26" s="17"/>
      <c r="C26" s="17"/>
      <c r="D26" s="21"/>
      <c r="E26" s="35" t="s">
        <v>47</v>
      </c>
      <c r="F26" s="35" t="s">
        <v>48</v>
      </c>
      <c r="G26" s="35" t="s">
        <v>49</v>
      </c>
      <c r="H26" s="35" t="s">
        <v>47</v>
      </c>
      <c r="I26" s="35" t="s">
        <v>48</v>
      </c>
      <c r="J26" s="35" t="s">
        <v>49</v>
      </c>
      <c r="K26" s="35" t="s">
        <v>49</v>
      </c>
      <c r="L26" s="35" t="s">
        <v>49</v>
      </c>
      <c r="M26" s="21"/>
      <c r="N26" s="35" t="s">
        <v>47</v>
      </c>
      <c r="O26" s="35" t="s">
        <v>48</v>
      </c>
      <c r="P26" s="35" t="s">
        <v>49</v>
      </c>
      <c r="Q26" s="35" t="s">
        <v>47</v>
      </c>
      <c r="R26" s="35" t="s">
        <v>48</v>
      </c>
      <c r="S26" s="35" t="s">
        <v>49</v>
      </c>
      <c r="T26" s="35" t="s">
        <v>49</v>
      </c>
      <c r="U26" s="35" t="s">
        <v>49</v>
      </c>
      <c r="V26" s="21"/>
      <c r="W26" s="35" t="s">
        <v>47</v>
      </c>
      <c r="X26" s="35" t="s">
        <v>48</v>
      </c>
      <c r="Y26" s="35" t="s">
        <v>49</v>
      </c>
      <c r="Z26" s="35" t="s">
        <v>47</v>
      </c>
      <c r="AA26" s="35" t="s">
        <v>48</v>
      </c>
      <c r="AB26" s="35" t="s">
        <v>49</v>
      </c>
      <c r="AC26" s="35" t="s">
        <v>49</v>
      </c>
      <c r="AD26" s="35" t="s">
        <v>49</v>
      </c>
      <c r="AE26" s="21"/>
      <c r="AF26" s="35" t="s">
        <v>47</v>
      </c>
      <c r="AG26" s="35" t="s">
        <v>48</v>
      </c>
      <c r="AH26" s="35" t="s">
        <v>49</v>
      </c>
      <c r="AI26" s="35" t="s">
        <v>47</v>
      </c>
      <c r="AJ26" s="35" t="s">
        <v>48</v>
      </c>
      <c r="AK26" s="35" t="s">
        <v>49</v>
      </c>
      <c r="AL26" s="35" t="s">
        <v>49</v>
      </c>
      <c r="AM26" s="35" t="s">
        <v>49</v>
      </c>
      <c r="AN26" s="21"/>
      <c r="AO26" s="65" t="s">
        <v>49</v>
      </c>
      <c r="AP26" s="21"/>
    </row>
    <row r="27" spans="1:42" ht="15.5" x14ac:dyDescent="0.35">
      <c r="A27" s="17"/>
      <c r="B27" s="17"/>
      <c r="C27" s="17"/>
      <c r="D27" s="21"/>
      <c r="E27" s="18"/>
      <c r="F27" s="18"/>
      <c r="G27" s="18"/>
      <c r="H27" s="18"/>
      <c r="I27" s="18"/>
      <c r="J27" s="18"/>
      <c r="K27" s="18"/>
      <c r="L27" s="18"/>
      <c r="M27" s="21"/>
      <c r="N27" s="18"/>
      <c r="O27" s="18"/>
      <c r="P27" s="18"/>
      <c r="Q27" s="18"/>
      <c r="R27" s="18"/>
      <c r="S27" s="18"/>
      <c r="T27" s="18"/>
      <c r="U27" s="18"/>
      <c r="V27" s="21"/>
      <c r="W27" s="18"/>
      <c r="X27" s="18"/>
      <c r="Y27" s="18"/>
      <c r="Z27" s="18"/>
      <c r="AA27" s="18"/>
      <c r="AB27" s="18"/>
      <c r="AC27" s="18"/>
      <c r="AD27" s="18"/>
      <c r="AE27" s="21"/>
      <c r="AF27" s="18"/>
      <c r="AG27" s="18"/>
      <c r="AH27" s="18"/>
      <c r="AI27" s="18"/>
      <c r="AJ27" s="18"/>
      <c r="AK27" s="18"/>
      <c r="AL27" s="18"/>
      <c r="AM27" s="18"/>
      <c r="AN27" s="21"/>
      <c r="AO27" s="18"/>
      <c r="AP27" s="21"/>
    </row>
    <row r="28" spans="1:42" ht="15.5" x14ac:dyDescent="0.35">
      <c r="A28" s="17"/>
      <c r="B28" s="28">
        <v>1</v>
      </c>
      <c r="C28" s="17"/>
      <c r="D28" s="21"/>
      <c r="E28" s="38">
        <v>4.6862000000000004</v>
      </c>
      <c r="F28" s="38">
        <v>5.7192999999999996</v>
      </c>
      <c r="G28" s="35">
        <f>((F28-E28)/2)*1000</f>
        <v>516.54999999999961</v>
      </c>
      <c r="H28" s="38">
        <v>4.6924999999999999</v>
      </c>
      <c r="I28" s="38">
        <v>5.4912000000000001</v>
      </c>
      <c r="J28" s="35">
        <f>((I28-H28)/2)*1000</f>
        <v>399.35000000000008</v>
      </c>
      <c r="K28" s="35">
        <f>MAX(G28,J28)</f>
        <v>516.54999999999961</v>
      </c>
      <c r="L28" s="35">
        <f>AVERAGE(G28,J28)</f>
        <v>457.94999999999982</v>
      </c>
      <c r="M28" s="21"/>
      <c r="N28" s="38">
        <v>4.6917999999999997</v>
      </c>
      <c r="O28" s="38">
        <v>5.6570999999999998</v>
      </c>
      <c r="P28" s="35">
        <f>((O28-N28)/2)*1000</f>
        <v>482.65000000000003</v>
      </c>
      <c r="Q28" s="38">
        <v>4.681</v>
      </c>
      <c r="R28" s="38">
        <v>4.9867999999999997</v>
      </c>
      <c r="S28" s="35">
        <f>((R28-Q28)/2)*1000</f>
        <v>152.89999999999981</v>
      </c>
      <c r="T28" s="35">
        <f>MAX(P28,S28)</f>
        <v>482.65000000000003</v>
      </c>
      <c r="U28" s="35">
        <f>AVERAGE(P28,S28)</f>
        <v>317.77499999999992</v>
      </c>
      <c r="V28" s="21"/>
      <c r="W28" s="38">
        <v>4.681</v>
      </c>
      <c r="X28" s="38">
        <v>5.2596999999999996</v>
      </c>
      <c r="Y28" s="35">
        <f>((X28-W28)/2)*1000</f>
        <v>289.3499999999998</v>
      </c>
      <c r="Z28" s="38">
        <v>4.6749000000000001</v>
      </c>
      <c r="AA28" s="38">
        <v>5.1791</v>
      </c>
      <c r="AB28" s="35">
        <f>((AA28-Z28)/2)*1000</f>
        <v>252.1</v>
      </c>
      <c r="AC28" s="35">
        <f>MAX(Y28,AB28)</f>
        <v>289.3499999999998</v>
      </c>
      <c r="AD28" s="35">
        <f>AVERAGE(Y28,AB28)</f>
        <v>270.72499999999991</v>
      </c>
      <c r="AE28" s="21"/>
      <c r="AF28" s="38">
        <v>4.6886999999999999</v>
      </c>
      <c r="AG28" s="38">
        <v>5.7755999999999998</v>
      </c>
      <c r="AH28" s="35">
        <f>((AG28-AF28)/2)*1000</f>
        <v>543.45000000000005</v>
      </c>
      <c r="AI28" s="38">
        <v>4.6913</v>
      </c>
      <c r="AJ28" s="38">
        <v>5.3996000000000004</v>
      </c>
      <c r="AK28" s="35">
        <f>((AJ28-AI28)/2)*1000</f>
        <v>354.1500000000002</v>
      </c>
      <c r="AL28" s="35">
        <f>MAX(AH28,AK28)</f>
        <v>543.45000000000005</v>
      </c>
      <c r="AM28" s="35">
        <f>AK28</f>
        <v>354.1500000000002</v>
      </c>
      <c r="AN28" s="21"/>
      <c r="AO28" s="35">
        <f t="shared" ref="AO28:AO39" si="23">AVERAGE(U28,AD28,AM28)</f>
        <v>314.21666666666664</v>
      </c>
      <c r="AP28" s="21"/>
    </row>
    <row r="29" spans="1:42" ht="15.5" x14ac:dyDescent="0.35">
      <c r="A29" s="17"/>
      <c r="B29" s="28">
        <v>2</v>
      </c>
      <c r="C29" s="17"/>
      <c r="D29" s="21"/>
      <c r="E29" s="38">
        <v>4.6795</v>
      </c>
      <c r="F29" s="38">
        <v>5.6211000000000002</v>
      </c>
      <c r="G29" s="35">
        <f t="shared" ref="G29:G32" si="24">((F29-E29)/2)*1000</f>
        <v>470.80000000000013</v>
      </c>
      <c r="H29" s="38">
        <v>4.6775000000000002</v>
      </c>
      <c r="I29" s="38">
        <v>5.5415999999999999</v>
      </c>
      <c r="J29" s="35">
        <f t="shared" ref="J29:J32" si="25">((I29-H29)/2)*1000</f>
        <v>432.04999999999984</v>
      </c>
      <c r="K29" s="35">
        <f t="shared" ref="K29:K32" si="26">MAX(G29,J29)</f>
        <v>470.80000000000013</v>
      </c>
      <c r="L29" s="35">
        <f t="shared" ref="L29:L32" si="27">AVERAGE(G29,J29)</f>
        <v>451.42499999999995</v>
      </c>
      <c r="M29" s="21"/>
      <c r="N29" s="38">
        <v>4.6813000000000002</v>
      </c>
      <c r="O29" s="38">
        <v>6.4233000000000002</v>
      </c>
      <c r="P29" s="35">
        <f t="shared" ref="P29:P32" si="28">((O29-N29)/2)*1000</f>
        <v>871</v>
      </c>
      <c r="Q29" s="38">
        <v>4.6891999999999996</v>
      </c>
      <c r="R29" s="38">
        <v>5.9500999999999999</v>
      </c>
      <c r="S29" s="35">
        <f t="shared" ref="S29:S32" si="29">((R29-Q29)/2)*1000</f>
        <v>630.45000000000016</v>
      </c>
      <c r="T29" s="35">
        <f t="shared" ref="T29:T32" si="30">MAX(P29,S29)</f>
        <v>871</v>
      </c>
      <c r="U29" s="35">
        <f t="shared" ref="U29:U32" si="31">AVERAGE(P29,S29)</f>
        <v>750.72500000000014</v>
      </c>
      <c r="V29" s="21"/>
      <c r="W29" s="38">
        <v>4.6813000000000002</v>
      </c>
      <c r="X29" s="38">
        <v>5.9926000000000004</v>
      </c>
      <c r="Y29" s="35">
        <f t="shared" ref="Y29:Y32" si="32">((X29-W29)/2)*1000</f>
        <v>655.65000000000009</v>
      </c>
      <c r="Z29" s="38">
        <v>4.6848000000000001</v>
      </c>
      <c r="AA29" s="38">
        <v>5.9500999999999999</v>
      </c>
      <c r="AB29" s="35">
        <f t="shared" ref="AB29:AB32" si="33">((AA29-Z29)/2)*1000</f>
        <v>632.65</v>
      </c>
      <c r="AC29" s="35">
        <f t="shared" ref="AC29:AC32" si="34">MAX(Y29,AB29)</f>
        <v>655.65000000000009</v>
      </c>
      <c r="AD29" s="35">
        <f>AB29</f>
        <v>632.65</v>
      </c>
      <c r="AE29" s="21"/>
      <c r="AF29" s="38">
        <v>4.6965000000000003</v>
      </c>
      <c r="AG29" s="38">
        <v>5.8971</v>
      </c>
      <c r="AH29" s="35">
        <f t="shared" ref="AH29:AH32" si="35">((AG29-AF29)/2)*1000</f>
        <v>600.29999999999984</v>
      </c>
      <c r="AI29" s="38">
        <v>4.7046999999999999</v>
      </c>
      <c r="AJ29" s="38">
        <v>5.5823</v>
      </c>
      <c r="AK29" s="35">
        <f t="shared" ref="AK29:AK32" si="36">((AJ29-AI29)/2)*1000</f>
        <v>438.80000000000007</v>
      </c>
      <c r="AL29" s="35">
        <f t="shared" ref="AL29:AL32" si="37">MAX(AH29,AK29)</f>
        <v>600.29999999999984</v>
      </c>
      <c r="AM29" s="35">
        <f t="shared" ref="AM29:AM32" si="38">AVERAGE(AH29,AK29)</f>
        <v>519.54999999999995</v>
      </c>
      <c r="AN29" s="21"/>
      <c r="AO29" s="35">
        <f t="shared" si="23"/>
        <v>634.30833333333328</v>
      </c>
      <c r="AP29" s="21"/>
    </row>
    <row r="30" spans="1:42" ht="15.5" x14ac:dyDescent="0.35">
      <c r="A30" s="17"/>
      <c r="B30" s="28">
        <v>3</v>
      </c>
      <c r="C30" s="17"/>
      <c r="D30" s="21"/>
      <c r="E30" s="38">
        <v>4.6923000000000004</v>
      </c>
      <c r="F30" s="38">
        <v>6.0864000000000003</v>
      </c>
      <c r="G30" s="35">
        <f t="shared" si="24"/>
        <v>697.05</v>
      </c>
      <c r="H30" s="38">
        <v>4.6858000000000004</v>
      </c>
      <c r="I30" s="38">
        <v>6.1906999999999996</v>
      </c>
      <c r="J30" s="35">
        <f t="shared" si="25"/>
        <v>752.44999999999959</v>
      </c>
      <c r="K30" s="35">
        <f t="shared" si="26"/>
        <v>752.44999999999959</v>
      </c>
      <c r="L30" s="35">
        <f t="shared" si="27"/>
        <v>724.74999999999977</v>
      </c>
      <c r="M30" s="21"/>
      <c r="N30" s="38">
        <v>4.6954000000000002</v>
      </c>
      <c r="O30" s="38">
        <v>6.5566000000000004</v>
      </c>
      <c r="P30" s="35">
        <f t="shared" si="28"/>
        <v>930.60000000000014</v>
      </c>
      <c r="Q30" s="38">
        <v>4.6932999999999998</v>
      </c>
      <c r="R30" s="38">
        <v>6.6006</v>
      </c>
      <c r="S30" s="35">
        <f t="shared" si="29"/>
        <v>953.65000000000009</v>
      </c>
      <c r="T30" s="35">
        <f t="shared" si="30"/>
        <v>953.65000000000009</v>
      </c>
      <c r="U30" s="35">
        <f t="shared" si="31"/>
        <v>942.12500000000011</v>
      </c>
      <c r="V30" s="21"/>
      <c r="W30" s="38">
        <v>4.6844999999999999</v>
      </c>
      <c r="X30" s="38">
        <v>6.7491000000000003</v>
      </c>
      <c r="Y30" s="35">
        <f t="shared" si="32"/>
        <v>1032.3000000000002</v>
      </c>
      <c r="Z30" s="38">
        <v>4.6901999999999999</v>
      </c>
      <c r="AA30" s="38">
        <v>6.4909999999999997</v>
      </c>
      <c r="AB30" s="35">
        <f t="shared" si="33"/>
        <v>900.39999999999986</v>
      </c>
      <c r="AC30" s="35">
        <f t="shared" si="34"/>
        <v>1032.3000000000002</v>
      </c>
      <c r="AD30" s="35">
        <f t="shared" ref="AD30:AD32" si="39">AVERAGE(Y30,AB30)</f>
        <v>966.35</v>
      </c>
      <c r="AE30" s="21"/>
      <c r="AF30" s="38">
        <v>4.6919000000000004</v>
      </c>
      <c r="AG30" s="38">
        <v>6.3757000000000001</v>
      </c>
      <c r="AH30" s="35">
        <f t="shared" si="35"/>
        <v>841.89999999999986</v>
      </c>
      <c r="AI30" s="38">
        <v>4.6744000000000003</v>
      </c>
      <c r="AJ30" s="38">
        <v>6.3383000000000003</v>
      </c>
      <c r="AK30" s="35">
        <f t="shared" si="36"/>
        <v>831.94999999999993</v>
      </c>
      <c r="AL30" s="35">
        <f t="shared" si="37"/>
        <v>841.89999999999986</v>
      </c>
      <c r="AM30" s="35">
        <f t="shared" si="38"/>
        <v>836.92499999999995</v>
      </c>
      <c r="AN30" s="21"/>
      <c r="AO30" s="35">
        <f t="shared" si="23"/>
        <v>915.13333333333333</v>
      </c>
      <c r="AP30" s="21"/>
    </row>
    <row r="31" spans="1:42" ht="15.5" x14ac:dyDescent="0.35">
      <c r="A31" s="17"/>
      <c r="B31" s="28">
        <v>4</v>
      </c>
      <c r="C31" s="17"/>
      <c r="D31" s="21"/>
      <c r="E31" s="38">
        <v>4.6875999999999998</v>
      </c>
      <c r="F31" s="38">
        <v>5.3856999999999999</v>
      </c>
      <c r="G31" s="35">
        <f t="shared" si="24"/>
        <v>349.05000000000007</v>
      </c>
      <c r="H31" s="38">
        <v>4.6901999999999999</v>
      </c>
      <c r="I31" s="38">
        <v>5.5205000000000002</v>
      </c>
      <c r="J31" s="35">
        <f t="shared" si="25"/>
        <v>415.15000000000015</v>
      </c>
      <c r="K31" s="35">
        <f t="shared" si="26"/>
        <v>415.15000000000015</v>
      </c>
      <c r="L31" s="35">
        <f t="shared" si="27"/>
        <v>382.10000000000014</v>
      </c>
      <c r="M31" s="21"/>
      <c r="N31" s="38">
        <v>4.6817000000000002</v>
      </c>
      <c r="O31" s="38">
        <v>5.5084</v>
      </c>
      <c r="P31" s="35">
        <f t="shared" si="28"/>
        <v>413.34999999999991</v>
      </c>
      <c r="Q31" s="38">
        <v>4.6924999999999999</v>
      </c>
      <c r="R31" s="38">
        <v>5.2854000000000001</v>
      </c>
      <c r="S31" s="35">
        <f t="shared" si="29"/>
        <v>296.4500000000001</v>
      </c>
      <c r="T31" s="35">
        <f t="shared" si="30"/>
        <v>413.34999999999991</v>
      </c>
      <c r="U31" s="35">
        <f t="shared" si="31"/>
        <v>354.9</v>
      </c>
      <c r="V31" s="21"/>
      <c r="W31" s="38">
        <v>4.6741000000000001</v>
      </c>
      <c r="X31" s="38">
        <v>5.4638999999999998</v>
      </c>
      <c r="Y31" s="35">
        <f t="shared" si="32"/>
        <v>394.89999999999981</v>
      </c>
      <c r="Z31" s="38">
        <v>4.6736000000000004</v>
      </c>
      <c r="AA31" s="38">
        <v>5.3821000000000003</v>
      </c>
      <c r="AB31" s="35">
        <f t="shared" si="33"/>
        <v>354.24999999999994</v>
      </c>
      <c r="AC31" s="35">
        <f t="shared" si="34"/>
        <v>394.89999999999981</v>
      </c>
      <c r="AD31" s="35">
        <f t="shared" si="39"/>
        <v>374.57499999999987</v>
      </c>
      <c r="AE31" s="21"/>
      <c r="AF31" s="38">
        <v>4.7062999999999997</v>
      </c>
      <c r="AG31" s="38">
        <v>5.6910999999999996</v>
      </c>
      <c r="AH31" s="35">
        <f t="shared" si="35"/>
        <v>492.4</v>
      </c>
      <c r="AI31" s="38">
        <v>4.681</v>
      </c>
      <c r="AJ31" s="38">
        <v>5.5670000000000002</v>
      </c>
      <c r="AK31" s="35">
        <f t="shared" si="36"/>
        <v>443.00000000000006</v>
      </c>
      <c r="AL31" s="35">
        <f t="shared" si="37"/>
        <v>492.4</v>
      </c>
      <c r="AM31" s="35">
        <f t="shared" si="38"/>
        <v>467.70000000000005</v>
      </c>
      <c r="AN31" s="21"/>
      <c r="AO31" s="35">
        <f t="shared" si="23"/>
        <v>399.05833333333334</v>
      </c>
      <c r="AP31" s="21"/>
    </row>
    <row r="32" spans="1:42" ht="15.5" x14ac:dyDescent="0.35">
      <c r="A32" s="17"/>
      <c r="B32" s="28">
        <v>5</v>
      </c>
      <c r="C32" s="17"/>
      <c r="D32" s="21"/>
      <c r="E32" s="38">
        <v>4.6933999999999996</v>
      </c>
      <c r="F32" s="38">
        <v>5.7389999999999999</v>
      </c>
      <c r="G32" s="35">
        <f t="shared" si="24"/>
        <v>522.80000000000018</v>
      </c>
      <c r="H32" s="38">
        <v>4.6741999999999999</v>
      </c>
      <c r="I32" s="38">
        <v>6.1669999999999998</v>
      </c>
      <c r="J32" s="35">
        <f t="shared" si="25"/>
        <v>746.4</v>
      </c>
      <c r="K32" s="35">
        <f t="shared" si="26"/>
        <v>746.4</v>
      </c>
      <c r="L32" s="35">
        <f t="shared" si="27"/>
        <v>634.60000000000014</v>
      </c>
      <c r="M32" s="21"/>
      <c r="N32" s="38">
        <v>4.7000999999999999</v>
      </c>
      <c r="O32" s="38">
        <v>6.0945</v>
      </c>
      <c r="P32" s="35">
        <f t="shared" si="28"/>
        <v>697.2</v>
      </c>
      <c r="Q32" s="38">
        <v>4.6794000000000002</v>
      </c>
      <c r="R32" s="38">
        <v>7.0824999999999996</v>
      </c>
      <c r="S32" s="35">
        <f t="shared" si="29"/>
        <v>1201.5499999999997</v>
      </c>
      <c r="T32" s="35">
        <f t="shared" si="30"/>
        <v>1201.5499999999997</v>
      </c>
      <c r="U32" s="35">
        <f t="shared" si="31"/>
        <v>949.37499999999989</v>
      </c>
      <c r="V32" s="21"/>
      <c r="W32" s="38">
        <v>4.6897000000000002</v>
      </c>
      <c r="X32" s="38">
        <v>7.0533999999999999</v>
      </c>
      <c r="Y32" s="35">
        <f t="shared" si="32"/>
        <v>1181.8499999999999</v>
      </c>
      <c r="Z32" s="38">
        <v>4.6792999999999996</v>
      </c>
      <c r="AA32" s="38">
        <v>7.1634000000000002</v>
      </c>
      <c r="AB32" s="35">
        <f t="shared" si="33"/>
        <v>1242.0500000000004</v>
      </c>
      <c r="AC32" s="35">
        <f t="shared" si="34"/>
        <v>1242.0500000000004</v>
      </c>
      <c r="AD32" s="35">
        <f t="shared" si="39"/>
        <v>1211.9500000000003</v>
      </c>
      <c r="AE32" s="21"/>
      <c r="AF32" s="38">
        <v>4.6872999999999996</v>
      </c>
      <c r="AG32" s="38">
        <v>6.0777000000000001</v>
      </c>
      <c r="AH32" s="35">
        <f t="shared" si="35"/>
        <v>695.20000000000027</v>
      </c>
      <c r="AI32" s="38">
        <v>4.6742999999999997</v>
      </c>
      <c r="AJ32" s="38">
        <v>6.0166000000000004</v>
      </c>
      <c r="AK32" s="35">
        <f t="shared" si="36"/>
        <v>671.15000000000032</v>
      </c>
      <c r="AL32" s="35">
        <f t="shared" si="37"/>
        <v>695.20000000000027</v>
      </c>
      <c r="AM32" s="35">
        <f t="shared" si="38"/>
        <v>683.1750000000003</v>
      </c>
      <c r="AN32" s="21"/>
      <c r="AO32" s="35">
        <f t="shared" si="23"/>
        <v>948.16666666666686</v>
      </c>
      <c r="AP32" s="21"/>
    </row>
    <row r="33" spans="1:42" ht="15.5" x14ac:dyDescent="0.35">
      <c r="A33" s="17"/>
      <c r="B33" s="28">
        <v>7</v>
      </c>
      <c r="C33" s="17"/>
      <c r="D33" s="21"/>
      <c r="E33" s="38">
        <v>4.6984000000000004</v>
      </c>
      <c r="F33" s="38">
        <v>5.8274999999999997</v>
      </c>
      <c r="G33" s="35">
        <f>((F33-E33)/2)*1000</f>
        <v>564.54999999999961</v>
      </c>
      <c r="H33" s="38">
        <v>4.6875999999999998</v>
      </c>
      <c r="I33" s="38">
        <v>5.8891999999999998</v>
      </c>
      <c r="J33" s="35">
        <f>((I33-H33)/2)*1000</f>
        <v>600.79999999999995</v>
      </c>
      <c r="K33" s="35">
        <f>MAX(G33,J33)</f>
        <v>600.79999999999995</v>
      </c>
      <c r="L33" s="35">
        <f>AVERAGE(G33,J33)</f>
        <v>582.67499999999973</v>
      </c>
      <c r="M33" s="21"/>
      <c r="N33" s="38">
        <v>4.6909999999999998</v>
      </c>
      <c r="O33" s="38">
        <v>6.6912000000000003</v>
      </c>
      <c r="P33" s="35">
        <f>((O33-N33)/2)*1000</f>
        <v>1000.1000000000003</v>
      </c>
      <c r="Q33" s="38">
        <v>4.6833</v>
      </c>
      <c r="R33" s="38">
        <v>6.0816999999999997</v>
      </c>
      <c r="S33" s="35">
        <f>((R33-Q33)/2)*1000</f>
        <v>699.19999999999982</v>
      </c>
      <c r="T33" s="35">
        <f>MAX(P33,S33)</f>
        <v>1000.1000000000003</v>
      </c>
      <c r="U33" s="35">
        <f>AVERAGE(P33,S33)</f>
        <v>849.65000000000009</v>
      </c>
      <c r="V33" s="21"/>
      <c r="W33" s="38">
        <v>4.6978</v>
      </c>
      <c r="X33" s="38">
        <v>6.2203999999999997</v>
      </c>
      <c r="Y33" s="35">
        <f>((X33-W33)/2)*1000</f>
        <v>761.29999999999984</v>
      </c>
      <c r="Z33" s="38">
        <v>4.7024999999999997</v>
      </c>
      <c r="AA33" s="38">
        <v>5.6127000000000002</v>
      </c>
      <c r="AB33" s="35">
        <f>((AA33-Z33)/2)*1000</f>
        <v>455.10000000000031</v>
      </c>
      <c r="AC33" s="35">
        <f>MAX(Y33,AB33)</f>
        <v>761.29999999999984</v>
      </c>
      <c r="AD33" s="35">
        <f>AVERAGE(Y33,AB33)</f>
        <v>608.20000000000005</v>
      </c>
      <c r="AE33" s="21"/>
      <c r="AF33" s="38">
        <v>4.6898</v>
      </c>
      <c r="AG33" s="38">
        <v>6.9574999999999996</v>
      </c>
      <c r="AH33" s="35">
        <f>((AG33-AF33)/2)*1000</f>
        <v>1133.8499999999999</v>
      </c>
      <c r="AI33" s="38">
        <v>4.6913</v>
      </c>
      <c r="AJ33" s="38">
        <v>6.6412000000000004</v>
      </c>
      <c r="AK33" s="35">
        <f>((AJ33-AI33)/2)*1000</f>
        <v>974.95000000000016</v>
      </c>
      <c r="AL33" s="35">
        <f>MAX(AH33,AK33)</f>
        <v>1133.8499999999999</v>
      </c>
      <c r="AM33" s="35">
        <f>AVERAGE(AH33,AK33)</f>
        <v>1054.4000000000001</v>
      </c>
      <c r="AN33" s="21"/>
      <c r="AO33" s="35">
        <f t="shared" si="23"/>
        <v>837.41666666666663</v>
      </c>
      <c r="AP33" s="21"/>
    </row>
    <row r="34" spans="1:42" ht="15.5" x14ac:dyDescent="0.35">
      <c r="A34" s="17"/>
      <c r="B34" s="28">
        <v>8</v>
      </c>
      <c r="C34" s="17"/>
      <c r="D34" s="21"/>
      <c r="E34" s="38">
        <v>4.7050000000000001</v>
      </c>
      <c r="F34" s="38">
        <v>6.1315999999999997</v>
      </c>
      <c r="G34" s="35">
        <f t="shared" ref="G34:G36" si="40">((F34-E34)/2)*1000</f>
        <v>713.29999999999984</v>
      </c>
      <c r="H34" s="38">
        <v>4.6791</v>
      </c>
      <c r="I34" s="38">
        <v>5.5656999999999996</v>
      </c>
      <c r="J34" s="35">
        <f t="shared" ref="J34:J36" si="41">((I34-H34)/2)*1000</f>
        <v>443.29999999999978</v>
      </c>
      <c r="K34" s="35">
        <f t="shared" ref="K34:K36" si="42">MAX(G34,J34)</f>
        <v>713.29999999999984</v>
      </c>
      <c r="L34" s="35">
        <f t="shared" ref="L34:L36" si="43">AVERAGE(G34,J34)</f>
        <v>578.29999999999984</v>
      </c>
      <c r="M34" s="21"/>
      <c r="N34" s="38">
        <v>4.6939000000000002</v>
      </c>
      <c r="O34" s="38">
        <v>6.3521999999999998</v>
      </c>
      <c r="P34" s="35">
        <f t="shared" ref="P34:P36" si="44">((O34-N34)/2)*1000</f>
        <v>829.14999999999986</v>
      </c>
      <c r="Q34" s="38">
        <v>4.6883999999999997</v>
      </c>
      <c r="R34" s="38">
        <v>6.0589000000000004</v>
      </c>
      <c r="S34" s="35">
        <f t="shared" ref="S34:S36" si="45">((R34-Q34)/2)*1000</f>
        <v>685.25000000000034</v>
      </c>
      <c r="T34" s="35">
        <f t="shared" ref="T34:T36" si="46">MAX(P34,S34)</f>
        <v>829.14999999999986</v>
      </c>
      <c r="U34" s="35">
        <f t="shared" ref="U34:U36" si="47">AVERAGE(P34,S34)</f>
        <v>757.2</v>
      </c>
      <c r="V34" s="21"/>
      <c r="W34" s="38">
        <v>4.7079000000000004</v>
      </c>
      <c r="X34" s="38">
        <v>6.1859999999999999</v>
      </c>
      <c r="Y34" s="35">
        <f t="shared" ref="Y34:Y36" si="48">((X34-W34)/2)*1000</f>
        <v>739.04999999999973</v>
      </c>
      <c r="Z34" s="38">
        <v>4.6837</v>
      </c>
      <c r="AA34" s="38">
        <v>5.9203999999999999</v>
      </c>
      <c r="AB34" s="35">
        <f t="shared" ref="AB34:AB36" si="49">((AA34-Z34)/2)*1000</f>
        <v>618.34999999999991</v>
      </c>
      <c r="AC34" s="35">
        <f t="shared" ref="AC34:AC36" si="50">MAX(Y34,AB34)</f>
        <v>739.04999999999973</v>
      </c>
      <c r="AD34" s="35">
        <f t="shared" ref="AD34:AD36" si="51">AVERAGE(Y34,AB34)</f>
        <v>678.69999999999982</v>
      </c>
      <c r="AE34" s="21"/>
      <c r="AF34" s="38">
        <v>4.7051999999999996</v>
      </c>
      <c r="AG34" s="38">
        <v>6.2979000000000003</v>
      </c>
      <c r="AH34" s="35">
        <f t="shared" ref="AH34:AH36" si="52">((AG34-AF34)/2)*1000</f>
        <v>796.35000000000036</v>
      </c>
      <c r="AI34" s="38">
        <v>4.6829999999999998</v>
      </c>
      <c r="AJ34" s="38">
        <v>6.0434999999999999</v>
      </c>
      <c r="AK34" s="35">
        <f t="shared" ref="AK34:AK36" si="53">((AJ34-AI34)/2)*1000</f>
        <v>680.25</v>
      </c>
      <c r="AL34" s="35">
        <f t="shared" ref="AL34:AL36" si="54">MAX(AH34,AK34)</f>
        <v>796.35000000000036</v>
      </c>
      <c r="AM34" s="35">
        <f t="shared" ref="AM34:AM36" si="55">AVERAGE(AH34,AK34)</f>
        <v>738.30000000000018</v>
      </c>
      <c r="AN34" s="21"/>
      <c r="AO34" s="35">
        <f t="shared" si="23"/>
        <v>724.73333333333323</v>
      </c>
      <c r="AP34" s="21"/>
    </row>
    <row r="35" spans="1:42" ht="15.5" x14ac:dyDescent="0.35">
      <c r="A35" s="17"/>
      <c r="B35" s="28">
        <v>9</v>
      </c>
      <c r="C35" s="17"/>
      <c r="D35" s="21"/>
      <c r="E35" s="38">
        <v>4.7041000000000004</v>
      </c>
      <c r="F35" s="38">
        <v>7.1810999999999998</v>
      </c>
      <c r="G35" s="35">
        <f t="shared" si="40"/>
        <v>1238.4999999999998</v>
      </c>
      <c r="H35" s="38">
        <v>4.6866000000000003</v>
      </c>
      <c r="I35" s="38">
        <v>6.5143000000000004</v>
      </c>
      <c r="J35" s="35">
        <f t="shared" si="41"/>
        <v>913.85</v>
      </c>
      <c r="K35" s="35">
        <f t="shared" si="42"/>
        <v>1238.4999999999998</v>
      </c>
      <c r="L35" s="35">
        <f t="shared" si="43"/>
        <v>1076.175</v>
      </c>
      <c r="M35" s="21"/>
      <c r="N35" s="38">
        <v>4.6893000000000002</v>
      </c>
      <c r="O35" s="38">
        <v>6.3646000000000003</v>
      </c>
      <c r="P35" s="35">
        <f t="shared" si="44"/>
        <v>837.65</v>
      </c>
      <c r="Q35" s="38">
        <v>4.6913</v>
      </c>
      <c r="R35" s="38">
        <v>6.7009999999999996</v>
      </c>
      <c r="S35" s="35">
        <f t="shared" si="45"/>
        <v>1004.8499999999998</v>
      </c>
      <c r="T35" s="35">
        <f t="shared" si="46"/>
        <v>1004.8499999999998</v>
      </c>
      <c r="U35" s="35">
        <f t="shared" si="47"/>
        <v>921.24999999999989</v>
      </c>
      <c r="V35" s="21"/>
      <c r="W35" s="38">
        <v>4.6893000000000002</v>
      </c>
      <c r="X35" s="38">
        <v>6.5506000000000002</v>
      </c>
      <c r="Y35" s="35">
        <f t="shared" si="48"/>
        <v>930.65</v>
      </c>
      <c r="Z35" s="38">
        <v>4.6898</v>
      </c>
      <c r="AA35" s="38">
        <v>6.4115000000000002</v>
      </c>
      <c r="AB35" s="35">
        <f t="shared" si="49"/>
        <v>860.85000000000014</v>
      </c>
      <c r="AC35" s="35">
        <f t="shared" si="50"/>
        <v>930.65</v>
      </c>
      <c r="AD35" s="35">
        <f t="shared" si="51"/>
        <v>895.75</v>
      </c>
      <c r="AE35" s="21"/>
      <c r="AF35" s="38">
        <v>4.6851000000000003</v>
      </c>
      <c r="AG35" s="38">
        <v>6.2401999999999997</v>
      </c>
      <c r="AH35" s="35">
        <f t="shared" si="52"/>
        <v>777.54999999999973</v>
      </c>
      <c r="AI35" s="38">
        <v>4.6969000000000003</v>
      </c>
      <c r="AJ35" s="38">
        <v>5.9828999999999999</v>
      </c>
      <c r="AK35" s="35">
        <f t="shared" si="53"/>
        <v>642.99999999999977</v>
      </c>
      <c r="AL35" s="35">
        <f t="shared" si="54"/>
        <v>777.54999999999973</v>
      </c>
      <c r="AM35" s="35">
        <f t="shared" si="55"/>
        <v>710.27499999999975</v>
      </c>
      <c r="AN35" s="21"/>
      <c r="AO35" s="35">
        <f t="shared" si="23"/>
        <v>842.42499999999984</v>
      </c>
      <c r="AP35" s="21"/>
    </row>
    <row r="36" spans="1:42" ht="15.5" x14ac:dyDescent="0.35">
      <c r="A36" s="17"/>
      <c r="B36" s="28">
        <v>11</v>
      </c>
      <c r="C36" s="17"/>
      <c r="D36" s="21"/>
      <c r="E36" s="38">
        <v>4.6952999999999996</v>
      </c>
      <c r="F36" s="38">
        <v>6.6106999999999996</v>
      </c>
      <c r="G36" s="35">
        <f t="shared" si="40"/>
        <v>957.7</v>
      </c>
      <c r="H36" s="38">
        <v>4.6848000000000001</v>
      </c>
      <c r="I36" s="38">
        <v>6.4070999999999998</v>
      </c>
      <c r="J36" s="35">
        <f t="shared" si="41"/>
        <v>861.14999999999986</v>
      </c>
      <c r="K36" s="35">
        <f t="shared" si="42"/>
        <v>957.7</v>
      </c>
      <c r="L36" s="35">
        <f t="shared" si="43"/>
        <v>909.42499999999995</v>
      </c>
      <c r="M36" s="21"/>
      <c r="N36" s="38">
        <v>4.6795</v>
      </c>
      <c r="O36" s="38">
        <v>7.2243000000000004</v>
      </c>
      <c r="P36" s="35">
        <f t="shared" si="44"/>
        <v>1272.4000000000001</v>
      </c>
      <c r="Q36" s="38">
        <v>4.6940999999999997</v>
      </c>
      <c r="R36" s="38">
        <v>6.6512000000000002</v>
      </c>
      <c r="S36" s="35">
        <f t="shared" si="45"/>
        <v>978.5500000000003</v>
      </c>
      <c r="T36" s="35">
        <f t="shared" si="46"/>
        <v>1272.4000000000001</v>
      </c>
      <c r="U36" s="35">
        <f t="shared" si="47"/>
        <v>1125.4750000000001</v>
      </c>
      <c r="V36" s="21"/>
      <c r="W36" s="38">
        <v>4.6989999999999998</v>
      </c>
      <c r="X36" s="38">
        <v>6.7964000000000002</v>
      </c>
      <c r="Y36" s="35">
        <f t="shared" si="48"/>
        <v>1048.7000000000003</v>
      </c>
      <c r="Z36" s="38">
        <v>4.6920999999999999</v>
      </c>
      <c r="AA36" s="38">
        <v>7.0624000000000002</v>
      </c>
      <c r="AB36" s="35">
        <f t="shared" si="49"/>
        <v>1185.1500000000001</v>
      </c>
      <c r="AC36" s="35">
        <f t="shared" si="50"/>
        <v>1185.1500000000001</v>
      </c>
      <c r="AD36" s="35">
        <f t="shared" si="51"/>
        <v>1116.9250000000002</v>
      </c>
      <c r="AE36" s="21"/>
      <c r="AF36" s="38">
        <v>4.6882000000000001</v>
      </c>
      <c r="AG36" s="38">
        <v>7.1321000000000003</v>
      </c>
      <c r="AH36" s="35">
        <f t="shared" si="52"/>
        <v>1221.95</v>
      </c>
      <c r="AI36" s="38">
        <v>4.6928000000000001</v>
      </c>
      <c r="AJ36" s="38">
        <v>6.7196999999999996</v>
      </c>
      <c r="AK36" s="35">
        <f t="shared" si="53"/>
        <v>1013.4499999999997</v>
      </c>
      <c r="AL36" s="35">
        <f t="shared" si="54"/>
        <v>1221.95</v>
      </c>
      <c r="AM36" s="35">
        <f t="shared" si="55"/>
        <v>1117.6999999999998</v>
      </c>
      <c r="AN36" s="21"/>
      <c r="AO36" s="35">
        <f t="shared" si="23"/>
        <v>1120.0333333333335</v>
      </c>
      <c r="AP36" s="21"/>
    </row>
    <row r="37" spans="1:42" ht="15.5" x14ac:dyDescent="0.35">
      <c r="A37" s="17"/>
      <c r="B37" s="28">
        <v>12</v>
      </c>
      <c r="C37" s="17"/>
      <c r="D37" s="21"/>
      <c r="E37" s="38">
        <v>4.6795</v>
      </c>
      <c r="F37" s="38">
        <v>5.8156999999999996</v>
      </c>
      <c r="G37" s="35">
        <f>((F37-E37)/2)*1000</f>
        <v>568.0999999999998</v>
      </c>
      <c r="H37" s="38">
        <v>4.6985999999999999</v>
      </c>
      <c r="I37" s="38">
        <v>5.4785000000000004</v>
      </c>
      <c r="J37" s="35">
        <f>((I37-H37)/2)*1000</f>
        <v>389.95000000000022</v>
      </c>
      <c r="K37" s="35">
        <f>MAX(G37,J37)</f>
        <v>568.0999999999998</v>
      </c>
      <c r="L37" s="35">
        <f>AVERAGE(G37,J37)</f>
        <v>479.02499999999998</v>
      </c>
      <c r="M37" s="21"/>
      <c r="N37" s="38">
        <v>4.6852999999999998</v>
      </c>
      <c r="O37" s="38">
        <v>5.7933000000000003</v>
      </c>
      <c r="P37" s="35">
        <f>((O37-N37)/2)*1000</f>
        <v>554.00000000000023</v>
      </c>
      <c r="Q37" s="38">
        <v>4.6962000000000002</v>
      </c>
      <c r="R37" s="38">
        <v>5.5547000000000004</v>
      </c>
      <c r="S37" s="35">
        <f>((R37-Q37)/2)*1000</f>
        <v>429.25000000000011</v>
      </c>
      <c r="T37" s="35">
        <f>MAX(P37,S37)</f>
        <v>554.00000000000023</v>
      </c>
      <c r="U37" s="35">
        <f>AVERAGE(P37,S37)</f>
        <v>491.62500000000017</v>
      </c>
      <c r="V37" s="21"/>
      <c r="W37" s="38">
        <v>4.6787999999999998</v>
      </c>
      <c r="X37" s="38">
        <v>5.7858000000000001</v>
      </c>
      <c r="Y37" s="35">
        <f>((X37-W37)/2)*1000</f>
        <v>553.50000000000011</v>
      </c>
      <c r="Z37" s="38">
        <v>4.6848999999999998</v>
      </c>
      <c r="AA37" s="38">
        <v>5.8623000000000003</v>
      </c>
      <c r="AB37" s="35">
        <f>((AA37-Z37)/2)*1000</f>
        <v>588.70000000000027</v>
      </c>
      <c r="AC37" s="35">
        <f>MAX(Y37,AB37)</f>
        <v>588.70000000000027</v>
      </c>
      <c r="AD37" s="35">
        <f>AVERAGE(Y37,AB37)</f>
        <v>571.10000000000014</v>
      </c>
      <c r="AE37" s="21"/>
      <c r="AF37" s="38">
        <v>4.6994999999999996</v>
      </c>
      <c r="AG37" s="38">
        <v>6.0705</v>
      </c>
      <c r="AH37" s="35">
        <f>((AG37-AF37)/2)*1000</f>
        <v>685.50000000000023</v>
      </c>
      <c r="AI37" s="38">
        <v>4.6848000000000001</v>
      </c>
      <c r="AJ37" s="38">
        <v>6.0041000000000002</v>
      </c>
      <c r="AK37" s="35">
        <f>((AJ37-AI37)/2)*1000</f>
        <v>659.65000000000009</v>
      </c>
      <c r="AL37" s="35">
        <f>MAX(AH37,AK37)</f>
        <v>685.50000000000023</v>
      </c>
      <c r="AM37" s="35">
        <f>AVERAGE(AH37,AK37)</f>
        <v>672.57500000000016</v>
      </c>
      <c r="AN37" s="21"/>
      <c r="AO37" s="35">
        <f t="shared" si="23"/>
        <v>578.43333333333351</v>
      </c>
      <c r="AP37" s="21"/>
    </row>
    <row r="38" spans="1:42" ht="15.5" x14ac:dyDescent="0.35">
      <c r="A38" s="17"/>
      <c r="B38" s="28">
        <v>13</v>
      </c>
      <c r="C38" s="17"/>
      <c r="D38" s="21"/>
      <c r="E38" s="38">
        <v>4.6966000000000001</v>
      </c>
      <c r="F38" s="38">
        <v>5.3017000000000003</v>
      </c>
      <c r="G38" s="35">
        <f>((F38-E38)/2)*1000</f>
        <v>302.55000000000007</v>
      </c>
      <c r="H38" s="38">
        <v>4.6867000000000001</v>
      </c>
      <c r="I38" s="38">
        <v>5.5849000000000002</v>
      </c>
      <c r="J38" s="35">
        <f>((I38-H38)/2)*1000</f>
        <v>449.10000000000008</v>
      </c>
      <c r="K38" s="35">
        <f>MAX(G38,J38)</f>
        <v>449.10000000000008</v>
      </c>
      <c r="L38" s="35">
        <f>AVERAGE(G38,J38)</f>
        <v>375.82500000000005</v>
      </c>
      <c r="M38" s="21"/>
      <c r="N38" s="38">
        <v>4.702</v>
      </c>
      <c r="O38" s="38">
        <v>6.0425000000000004</v>
      </c>
      <c r="P38" s="35">
        <f>((O38-N38)/2)*1000</f>
        <v>670.25000000000023</v>
      </c>
      <c r="Q38" s="38">
        <v>4.6933999999999996</v>
      </c>
      <c r="R38" s="38">
        <v>5.3337000000000003</v>
      </c>
      <c r="S38" s="35">
        <f>((R38-Q38)/2)*1000</f>
        <v>320.15000000000038</v>
      </c>
      <c r="T38" s="35">
        <f>MAX(P38,S38)</f>
        <v>670.25000000000023</v>
      </c>
      <c r="U38" s="35">
        <f>AVERAGE(P38,S38)</f>
        <v>495.20000000000027</v>
      </c>
      <c r="V38" s="21"/>
      <c r="W38" s="38">
        <v>4.6825000000000001</v>
      </c>
      <c r="X38" s="38">
        <v>5.7035999999999998</v>
      </c>
      <c r="Y38" s="35">
        <f>((X38-W38)/2)*1000</f>
        <v>510.54999999999984</v>
      </c>
      <c r="Z38" s="38">
        <v>4.6807999999999996</v>
      </c>
      <c r="AA38" s="38">
        <v>5.2708000000000004</v>
      </c>
      <c r="AB38" s="35">
        <f>((AA38-Z38)/2)*1000</f>
        <v>295.0000000000004</v>
      </c>
      <c r="AC38" s="35">
        <f>MAX(Y38,AB38)</f>
        <v>510.54999999999984</v>
      </c>
      <c r="AD38" s="35">
        <f>AVERAGE(Y38,AB38)</f>
        <v>402.77500000000009</v>
      </c>
      <c r="AE38" s="21"/>
      <c r="AF38" s="38">
        <v>4.6959</v>
      </c>
      <c r="AG38" s="38">
        <v>5.6092000000000004</v>
      </c>
      <c r="AH38" s="35">
        <f>((AG38-AF38)/2)*1000</f>
        <v>456.6500000000002</v>
      </c>
      <c r="AI38" s="38">
        <v>4.6885000000000003</v>
      </c>
      <c r="AJ38" s="38">
        <v>5.2149999999999999</v>
      </c>
      <c r="AK38" s="35">
        <f>((AJ38-AI38)/2)*1000</f>
        <v>263.24999999999977</v>
      </c>
      <c r="AL38" s="35">
        <f>MAX(AH38,AK38)</f>
        <v>456.6500000000002</v>
      </c>
      <c r="AM38" s="35">
        <f>AVERAGE(AH38,AK38)</f>
        <v>359.95</v>
      </c>
      <c r="AN38" s="21"/>
      <c r="AO38" s="35">
        <f t="shared" si="23"/>
        <v>419.30833333333345</v>
      </c>
      <c r="AP38" s="21"/>
    </row>
    <row r="39" spans="1:42" ht="15.5" x14ac:dyDescent="0.35">
      <c r="A39" s="17"/>
      <c r="B39" s="28">
        <v>14</v>
      </c>
      <c r="C39" s="17"/>
      <c r="D39" s="21"/>
      <c r="E39" s="38">
        <v>4.6672000000000002</v>
      </c>
      <c r="F39" s="38">
        <v>6.4156000000000004</v>
      </c>
      <c r="G39" s="35">
        <f t="shared" ref="G39" si="56">((F39-E39)/2)*1000</f>
        <v>874.2</v>
      </c>
      <c r="H39" s="38">
        <v>4.6833</v>
      </c>
      <c r="I39" s="38">
        <v>6.5340999999999996</v>
      </c>
      <c r="J39" s="35">
        <f t="shared" ref="J39" si="57">((I39-H39)/2)*1000</f>
        <v>925.39999999999975</v>
      </c>
      <c r="K39" s="35">
        <f t="shared" ref="K39" si="58">MAX(G39,J39)</f>
        <v>925.39999999999975</v>
      </c>
      <c r="L39" s="35">
        <f t="shared" ref="L39" si="59">AVERAGE(G39,J39)</f>
        <v>899.8</v>
      </c>
      <c r="M39" s="21"/>
      <c r="N39" s="38">
        <v>4.6811999999999996</v>
      </c>
      <c r="O39" s="38">
        <v>5.9683000000000002</v>
      </c>
      <c r="P39" s="35">
        <f t="shared" ref="P39" si="60">((O39-N39)/2)*1000</f>
        <v>643.5500000000003</v>
      </c>
      <c r="Q39" s="38">
        <v>4.6948999999999996</v>
      </c>
      <c r="R39" s="38">
        <v>6.2412999999999998</v>
      </c>
      <c r="S39" s="35">
        <f t="shared" ref="S39" si="61">((R39-Q39)/2)*1000</f>
        <v>773.20000000000016</v>
      </c>
      <c r="T39" s="35">
        <f t="shared" ref="T39" si="62">MAX(P39,S39)</f>
        <v>773.20000000000016</v>
      </c>
      <c r="U39" s="35">
        <f t="shared" ref="U39" si="63">AVERAGE(P39,S39)</f>
        <v>708.37500000000023</v>
      </c>
      <c r="V39" s="21"/>
      <c r="W39" s="38">
        <v>4.6902999999999997</v>
      </c>
      <c r="X39" s="38">
        <v>6.1283000000000003</v>
      </c>
      <c r="Y39" s="35">
        <f t="shared" ref="Y39" si="64">((X39-W39)/2)*1000</f>
        <v>719.00000000000034</v>
      </c>
      <c r="Z39" s="38">
        <v>4.6824000000000003</v>
      </c>
      <c r="AA39" s="38">
        <v>5.6879999999999997</v>
      </c>
      <c r="AB39" s="35">
        <f t="shared" ref="AB39" si="65">((AA39-Z39)/2)*1000</f>
        <v>502.79999999999967</v>
      </c>
      <c r="AC39" s="35">
        <f t="shared" ref="AC39" si="66">MAX(Y39,AB39)</f>
        <v>719.00000000000034</v>
      </c>
      <c r="AD39" s="35">
        <f t="shared" ref="AD39" si="67">AVERAGE(Y39,AB39)</f>
        <v>610.9</v>
      </c>
      <c r="AE39" s="21"/>
      <c r="AF39" s="38">
        <v>4.6828000000000003</v>
      </c>
      <c r="AG39" s="38">
        <v>6.1318000000000001</v>
      </c>
      <c r="AH39" s="35">
        <f t="shared" ref="AH39" si="68">((AG39-AF39)/2)*1000</f>
        <v>724.49999999999989</v>
      </c>
      <c r="AI39" s="38">
        <v>4.6957000000000004</v>
      </c>
      <c r="AJ39" s="38">
        <v>5.5780000000000003</v>
      </c>
      <c r="AK39" s="35">
        <f t="shared" ref="AK39" si="69">((AJ39-AI39)/2)*1000</f>
        <v>441.14999999999992</v>
      </c>
      <c r="AL39" s="35">
        <f t="shared" ref="AL39" si="70">MAX(AH39,AK39)</f>
        <v>724.49999999999989</v>
      </c>
      <c r="AM39" s="35">
        <f t="shared" ref="AM39" si="71">AVERAGE(AH39,AK39)</f>
        <v>582.82499999999993</v>
      </c>
      <c r="AN39" s="21"/>
      <c r="AO39" s="35">
        <f t="shared" si="23"/>
        <v>634.0333333333333</v>
      </c>
      <c r="AP39" s="21"/>
    </row>
    <row r="40" spans="1:42" ht="15.5" x14ac:dyDescent="0.35">
      <c r="A40" s="17"/>
      <c r="B40" s="17"/>
      <c r="C40" s="17"/>
      <c r="D40" s="21"/>
      <c r="E40" s="39"/>
      <c r="F40" s="39"/>
      <c r="G40" s="25"/>
      <c r="H40" s="39"/>
      <c r="I40" s="39"/>
      <c r="J40" s="25"/>
      <c r="K40" s="25"/>
      <c r="L40" s="25"/>
      <c r="M40" s="21"/>
      <c r="N40" s="39"/>
      <c r="O40" s="39"/>
      <c r="P40" s="25"/>
      <c r="Q40" s="39"/>
      <c r="R40" s="39"/>
      <c r="S40" s="25"/>
      <c r="T40" s="25"/>
      <c r="U40" s="25"/>
      <c r="V40" s="21"/>
      <c r="W40" s="39"/>
      <c r="X40" s="39"/>
      <c r="Y40" s="25"/>
      <c r="Z40" s="39"/>
      <c r="AA40" s="39"/>
      <c r="AB40" s="25"/>
      <c r="AC40" s="25"/>
      <c r="AD40" s="25"/>
      <c r="AE40" s="21"/>
      <c r="AF40" s="39"/>
      <c r="AG40" s="39"/>
      <c r="AH40" s="25"/>
      <c r="AI40" s="39"/>
      <c r="AJ40" s="39"/>
      <c r="AK40" s="25"/>
      <c r="AL40" s="25"/>
      <c r="AM40" s="25"/>
      <c r="AN40" s="21"/>
      <c r="AO40" s="25"/>
      <c r="AP40" s="21"/>
    </row>
    <row r="41" spans="1:42" ht="15.5" x14ac:dyDescent="0.35">
      <c r="A41" s="17"/>
      <c r="B41" s="22"/>
      <c r="C41" s="18" t="e">
        <f t="shared" ref="C41" si="72">AVERAGE(C28:C32)</f>
        <v>#DIV/0!</v>
      </c>
      <c r="D41" s="55" t="e">
        <f t="shared" ref="D41:AO41" si="73">AVERAGE(D28:D39)</f>
        <v>#DIV/0!</v>
      </c>
      <c r="E41" s="54">
        <f t="shared" si="73"/>
        <v>4.6904249999999994</v>
      </c>
      <c r="F41" s="54">
        <f t="shared" si="73"/>
        <v>5.9862833333333327</v>
      </c>
      <c r="G41" s="27">
        <f t="shared" si="73"/>
        <v>647.92916666666656</v>
      </c>
      <c r="H41" s="54">
        <f t="shared" si="73"/>
        <v>4.6855750000000009</v>
      </c>
      <c r="I41" s="54">
        <f t="shared" si="73"/>
        <v>5.9070666666666662</v>
      </c>
      <c r="J41" s="27">
        <f t="shared" si="73"/>
        <v>610.74583333333328</v>
      </c>
      <c r="K41" s="27">
        <f t="shared" si="73"/>
        <v>696.1875</v>
      </c>
      <c r="L41" s="27">
        <f t="shared" si="73"/>
        <v>629.33749999999998</v>
      </c>
      <c r="M41" s="55" t="e">
        <f t="shared" si="73"/>
        <v>#DIV/0!</v>
      </c>
      <c r="N41" s="54">
        <f t="shared" si="73"/>
        <v>4.6893749999999992</v>
      </c>
      <c r="O41" s="54">
        <f t="shared" si="73"/>
        <v>6.2230249999999998</v>
      </c>
      <c r="P41" s="27">
        <f t="shared" si="73"/>
        <v>766.82500000000016</v>
      </c>
      <c r="Q41" s="54">
        <f t="shared" si="73"/>
        <v>4.6897499999999992</v>
      </c>
      <c r="R41" s="54">
        <f t="shared" si="73"/>
        <v>6.043991666666666</v>
      </c>
      <c r="S41" s="27">
        <f t="shared" si="73"/>
        <v>677.12083333333328</v>
      </c>
      <c r="T41" s="27">
        <f t="shared" si="73"/>
        <v>835.51249999999993</v>
      </c>
      <c r="U41" s="27">
        <f t="shared" si="73"/>
        <v>721.97291666666672</v>
      </c>
      <c r="V41" s="55" t="e">
        <f t="shared" si="73"/>
        <v>#DIV/0!</v>
      </c>
      <c r="W41" s="54">
        <f t="shared" si="73"/>
        <v>4.6880166666666669</v>
      </c>
      <c r="X41" s="54">
        <f t="shared" si="73"/>
        <v>6.1574833333333325</v>
      </c>
      <c r="Y41" s="27">
        <f t="shared" si="73"/>
        <v>734.73333333333346</v>
      </c>
      <c r="Z41" s="54">
        <f t="shared" si="73"/>
        <v>4.6849166666666671</v>
      </c>
      <c r="AA41" s="54">
        <f t="shared" si="73"/>
        <v>5.9994833333333339</v>
      </c>
      <c r="AB41" s="27">
        <f t="shared" si="73"/>
        <v>657.2833333333333</v>
      </c>
      <c r="AC41" s="27">
        <f t="shared" si="73"/>
        <v>754.05416666666667</v>
      </c>
      <c r="AD41" s="27">
        <f t="shared" si="73"/>
        <v>695.05000000000007</v>
      </c>
      <c r="AE41" s="55" t="e">
        <f t="shared" si="73"/>
        <v>#DIV/0!</v>
      </c>
      <c r="AF41" s="54">
        <f t="shared" si="73"/>
        <v>4.6931000000000003</v>
      </c>
      <c r="AG41" s="54">
        <f t="shared" si="73"/>
        <v>6.1880333333333333</v>
      </c>
      <c r="AH41" s="27">
        <f t="shared" si="73"/>
        <v>747.4666666666667</v>
      </c>
      <c r="AI41" s="54">
        <f t="shared" si="73"/>
        <v>4.6882250000000001</v>
      </c>
      <c r="AJ41" s="54">
        <f t="shared" si="73"/>
        <v>5.9240166666666667</v>
      </c>
      <c r="AK41" s="27">
        <f t="shared" si="73"/>
        <v>617.89583333333337</v>
      </c>
      <c r="AL41" s="27">
        <f t="shared" si="73"/>
        <v>747.4666666666667</v>
      </c>
      <c r="AM41" s="27">
        <f t="shared" si="73"/>
        <v>674.79374999999993</v>
      </c>
      <c r="AN41" s="55" t="e">
        <f t="shared" si="73"/>
        <v>#DIV/0!</v>
      </c>
      <c r="AO41" s="27">
        <f t="shared" si="73"/>
        <v>697.27222222222235</v>
      </c>
      <c r="AP41" s="21"/>
    </row>
    <row r="42" spans="1:42" ht="15.5" x14ac:dyDescent="0.35">
      <c r="A42" s="18"/>
      <c r="B42" s="23"/>
      <c r="C42" s="18" t="e">
        <f t="shared" ref="C42" si="74">STDEV(C28:C32)</f>
        <v>#DIV/0!</v>
      </c>
      <c r="D42" s="55" t="e">
        <f t="shared" ref="D42:AO42" si="75">STDEV(D28:D39)</f>
        <v>#DIV/0!</v>
      </c>
      <c r="E42" s="54">
        <f t="shared" si="75"/>
        <v>1.1042243266820222E-2</v>
      </c>
      <c r="F42" s="54">
        <f t="shared" si="75"/>
        <v>0.53787372940856548</v>
      </c>
      <c r="G42" s="27">
        <f t="shared" si="75"/>
        <v>267.79391878010625</v>
      </c>
      <c r="H42" s="54">
        <f t="shared" si="75"/>
        <v>6.6589823137281883E-3</v>
      </c>
      <c r="I42" s="54">
        <f t="shared" si="75"/>
        <v>0.42854994263601676</v>
      </c>
      <c r="J42" s="27">
        <f t="shared" si="75"/>
        <v>215.31353086132268</v>
      </c>
      <c r="K42" s="27">
        <f t="shared" si="75"/>
        <v>246.72735331738102</v>
      </c>
      <c r="L42" s="27">
        <f t="shared" si="75"/>
        <v>228.47150744876075</v>
      </c>
      <c r="M42" s="55" t="e">
        <f t="shared" si="75"/>
        <v>#DIV/0!</v>
      </c>
      <c r="N42" s="54">
        <f t="shared" si="75"/>
        <v>7.6561472627615455E-3</v>
      </c>
      <c r="O42" s="54">
        <f t="shared" si="75"/>
        <v>0.48047966776583145</v>
      </c>
      <c r="P42" s="27">
        <f t="shared" si="75"/>
        <v>240.63630752652412</v>
      </c>
      <c r="Q42" s="54">
        <f t="shared" si="75"/>
        <v>5.6435804238088739E-3</v>
      </c>
      <c r="R42" s="54">
        <f t="shared" si="75"/>
        <v>0.6519272707042455</v>
      </c>
      <c r="S42" s="27">
        <f t="shared" si="75"/>
        <v>326.17746386837649</v>
      </c>
      <c r="T42" s="27">
        <f t="shared" si="75"/>
        <v>271.20130658457748</v>
      </c>
      <c r="U42" s="27">
        <f t="shared" si="75"/>
        <v>256.52618253272016</v>
      </c>
      <c r="V42" s="55" t="e">
        <f t="shared" si="75"/>
        <v>#DIV/0!</v>
      </c>
      <c r="W42" s="54">
        <f t="shared" si="75"/>
        <v>9.7101477690594556E-3</v>
      </c>
      <c r="X42" s="54">
        <f t="shared" si="75"/>
        <v>0.55427867922411056</v>
      </c>
      <c r="Y42" s="27">
        <f t="shared" si="75"/>
        <v>274.62378756577078</v>
      </c>
      <c r="Z42" s="54">
        <f t="shared" si="75"/>
        <v>7.9615934144471427E-3</v>
      </c>
      <c r="AA42" s="54">
        <f t="shared" si="75"/>
        <v>0.65748459896698441</v>
      </c>
      <c r="AB42" s="27">
        <f t="shared" si="75"/>
        <v>327.5198538973932</v>
      </c>
      <c r="AC42" s="27">
        <f t="shared" si="75"/>
        <v>297.77327285455851</v>
      </c>
      <c r="AD42" s="27">
        <f t="shared" si="75"/>
        <v>295.63148782041003</v>
      </c>
      <c r="AE42" s="55" t="e">
        <f t="shared" si="75"/>
        <v>#DIV/0!</v>
      </c>
      <c r="AF42" s="54">
        <f t="shared" si="75"/>
        <v>7.6303222855797987E-3</v>
      </c>
      <c r="AG42" s="54">
        <f t="shared" si="75"/>
        <v>0.4670249737011995</v>
      </c>
      <c r="AH42" s="27">
        <f t="shared" si="75"/>
        <v>234.84077036205261</v>
      </c>
      <c r="AI42" s="54">
        <f t="shared" si="75"/>
        <v>9.1390396352432068E-3</v>
      </c>
      <c r="AJ42" s="54">
        <f t="shared" si="75"/>
        <v>0.47611107342974518</v>
      </c>
      <c r="AK42" s="27">
        <f t="shared" si="75"/>
        <v>238.95722939693758</v>
      </c>
      <c r="AL42" s="27">
        <f t="shared" si="75"/>
        <v>234.84077036205261</v>
      </c>
      <c r="AM42" s="27">
        <f t="shared" si="75"/>
        <v>242.95645329157827</v>
      </c>
      <c r="AN42" s="55" t="e">
        <f t="shared" si="75"/>
        <v>#DIV/0!</v>
      </c>
      <c r="AO42" s="27">
        <f t="shared" si="75"/>
        <v>245.98884776327895</v>
      </c>
      <c r="AP42" s="21"/>
    </row>
    <row r="43" spans="1:42" ht="15.5" x14ac:dyDescent="0.35">
      <c r="A43" s="17"/>
      <c r="B43" s="17"/>
      <c r="C43" s="17"/>
      <c r="D43" s="21"/>
      <c r="E43" s="18"/>
      <c r="F43" s="18"/>
      <c r="G43" s="18"/>
      <c r="H43" s="18"/>
      <c r="I43" s="18"/>
      <c r="J43" s="18"/>
      <c r="K43" s="18"/>
      <c r="L43" s="18"/>
      <c r="M43" s="21"/>
      <c r="N43" s="18"/>
      <c r="O43" s="18"/>
      <c r="P43" s="18"/>
      <c r="Q43" s="18"/>
      <c r="R43" s="18"/>
      <c r="S43" s="18"/>
      <c r="T43" s="18"/>
      <c r="U43" s="18"/>
      <c r="V43" s="21"/>
      <c r="W43" s="18"/>
      <c r="X43" s="18"/>
      <c r="Y43" s="18"/>
      <c r="Z43" s="18"/>
      <c r="AA43" s="18"/>
      <c r="AB43" s="18"/>
      <c r="AC43" s="18"/>
      <c r="AD43" s="18"/>
      <c r="AE43" s="21"/>
      <c r="AF43" s="18"/>
      <c r="AG43" s="18"/>
      <c r="AH43" s="18"/>
      <c r="AI43" s="18"/>
      <c r="AJ43" s="18"/>
      <c r="AK43" s="18"/>
      <c r="AL43" s="18"/>
      <c r="AM43" s="18"/>
      <c r="AN43" s="21"/>
      <c r="AO43" s="18"/>
      <c r="AP43" s="21"/>
    </row>
    <row r="44" spans="1:42" ht="15.5" x14ac:dyDescent="0.35">
      <c r="A44" s="17"/>
      <c r="B44" s="17"/>
      <c r="C44" s="17"/>
      <c r="D44" s="21"/>
      <c r="E44" s="18"/>
      <c r="F44" s="18"/>
      <c r="G44" s="18"/>
      <c r="H44" s="18"/>
      <c r="I44" s="18"/>
      <c r="J44" s="18"/>
      <c r="K44" s="18"/>
      <c r="L44" s="18"/>
      <c r="M44" s="21"/>
      <c r="N44" s="18"/>
      <c r="O44" s="18"/>
      <c r="P44" s="18"/>
      <c r="Q44" s="18"/>
      <c r="R44" s="18"/>
      <c r="S44" s="18"/>
      <c r="T44" s="18"/>
      <c r="U44" s="18"/>
      <c r="V44" s="21"/>
      <c r="W44" s="18"/>
      <c r="X44" s="18"/>
      <c r="Y44" s="18"/>
      <c r="Z44" s="18"/>
      <c r="AA44" s="18"/>
      <c r="AB44" s="18"/>
      <c r="AC44" s="18"/>
      <c r="AD44" s="18"/>
      <c r="AE44" s="21"/>
      <c r="AF44" s="18"/>
      <c r="AG44" s="18"/>
      <c r="AH44" s="18"/>
      <c r="AI44" s="18"/>
      <c r="AJ44" s="18"/>
      <c r="AK44" s="18"/>
      <c r="AL44" s="18"/>
      <c r="AM44" s="18"/>
      <c r="AN44" s="21"/>
      <c r="AO44" s="18"/>
      <c r="AP44" s="21"/>
    </row>
    <row r="45" spans="1:42" ht="15.5" x14ac:dyDescent="0.35">
      <c r="A45" s="17"/>
      <c r="B45" s="19"/>
      <c r="C45" s="17"/>
      <c r="D45" s="21"/>
      <c r="E45" s="119" t="s">
        <v>21</v>
      </c>
      <c r="F45" s="119"/>
      <c r="G45" s="119"/>
      <c r="H45" s="119"/>
      <c r="I45" s="119"/>
      <c r="J45" s="119"/>
      <c r="K45" s="119"/>
      <c r="L45" s="119"/>
      <c r="M45" s="21"/>
      <c r="N45" s="119" t="s">
        <v>21</v>
      </c>
      <c r="O45" s="119"/>
      <c r="P45" s="119"/>
      <c r="Q45" s="119"/>
      <c r="R45" s="119"/>
      <c r="S45" s="119"/>
      <c r="T45" s="119"/>
      <c r="U45" s="119"/>
      <c r="V45" s="21"/>
      <c r="W45" s="119" t="s">
        <v>21</v>
      </c>
      <c r="X45" s="119"/>
      <c r="Y45" s="119"/>
      <c r="Z45" s="119"/>
      <c r="AA45" s="119"/>
      <c r="AB45" s="119"/>
      <c r="AC45" s="119"/>
      <c r="AD45" s="119"/>
      <c r="AE45" s="21"/>
      <c r="AF45" s="119" t="s">
        <v>21</v>
      </c>
      <c r="AG45" s="119"/>
      <c r="AH45" s="119"/>
      <c r="AI45" s="119"/>
      <c r="AJ45" s="119"/>
      <c r="AK45" s="119"/>
      <c r="AL45" s="119"/>
      <c r="AM45" s="119"/>
      <c r="AN45" s="21"/>
      <c r="AO45" s="48" t="s">
        <v>21</v>
      </c>
      <c r="AP45" s="21"/>
    </row>
    <row r="46" spans="1:42" ht="15.5" x14ac:dyDescent="0.35">
      <c r="A46" s="17"/>
      <c r="B46" s="20"/>
      <c r="C46" s="17"/>
      <c r="D46" s="21"/>
      <c r="E46" s="118" t="s">
        <v>15</v>
      </c>
      <c r="F46" s="118"/>
      <c r="G46" s="118"/>
      <c r="H46" s="118"/>
      <c r="I46" s="118"/>
      <c r="J46" s="118"/>
      <c r="K46" s="118"/>
      <c r="L46" s="118"/>
      <c r="M46" s="21"/>
      <c r="N46" s="118" t="s">
        <v>16</v>
      </c>
      <c r="O46" s="118"/>
      <c r="P46" s="118"/>
      <c r="Q46" s="118"/>
      <c r="R46" s="118"/>
      <c r="S46" s="118"/>
      <c r="T46" s="118"/>
      <c r="U46" s="118"/>
      <c r="V46" s="21"/>
      <c r="W46" s="118" t="s">
        <v>17</v>
      </c>
      <c r="X46" s="118"/>
      <c r="Y46" s="118"/>
      <c r="Z46" s="118"/>
      <c r="AA46" s="118"/>
      <c r="AB46" s="118"/>
      <c r="AC46" s="118"/>
      <c r="AD46" s="118"/>
      <c r="AE46" s="21"/>
      <c r="AF46" s="118" t="s">
        <v>18</v>
      </c>
      <c r="AG46" s="118"/>
      <c r="AH46" s="118"/>
      <c r="AI46" s="118"/>
      <c r="AJ46" s="118"/>
      <c r="AK46" s="118"/>
      <c r="AL46" s="118"/>
      <c r="AM46" s="118"/>
      <c r="AN46" s="21"/>
      <c r="AO46" s="35" t="s">
        <v>43</v>
      </c>
      <c r="AP46" s="21"/>
    </row>
    <row r="47" spans="1:42" ht="15.5" x14ac:dyDescent="0.35">
      <c r="A47" s="17"/>
      <c r="B47" s="17"/>
      <c r="C47" s="17"/>
      <c r="D47" s="21"/>
      <c r="E47" s="118" t="s">
        <v>44</v>
      </c>
      <c r="F47" s="118"/>
      <c r="G47" s="118"/>
      <c r="H47" s="118" t="s">
        <v>45</v>
      </c>
      <c r="I47" s="118"/>
      <c r="J47" s="118"/>
      <c r="K47" s="24" t="s">
        <v>46</v>
      </c>
      <c r="L47" s="24" t="s">
        <v>19</v>
      </c>
      <c r="M47" s="21"/>
      <c r="N47" s="118" t="s">
        <v>44</v>
      </c>
      <c r="O47" s="118"/>
      <c r="P47" s="118"/>
      <c r="Q47" s="118" t="s">
        <v>45</v>
      </c>
      <c r="R47" s="118"/>
      <c r="S47" s="118"/>
      <c r="T47" s="24" t="s">
        <v>46</v>
      </c>
      <c r="U47" s="24" t="s">
        <v>19</v>
      </c>
      <c r="V47" s="21"/>
      <c r="W47" s="118" t="s">
        <v>44</v>
      </c>
      <c r="X47" s="118"/>
      <c r="Y47" s="118"/>
      <c r="Z47" s="118" t="s">
        <v>45</v>
      </c>
      <c r="AA47" s="118"/>
      <c r="AB47" s="118"/>
      <c r="AC47" s="24" t="s">
        <v>46</v>
      </c>
      <c r="AD47" s="24" t="s">
        <v>19</v>
      </c>
      <c r="AE47" s="21"/>
      <c r="AF47" s="118" t="s">
        <v>44</v>
      </c>
      <c r="AG47" s="118"/>
      <c r="AH47" s="118"/>
      <c r="AI47" s="118" t="s">
        <v>45</v>
      </c>
      <c r="AJ47" s="118"/>
      <c r="AK47" s="118"/>
      <c r="AL47" s="24" t="s">
        <v>46</v>
      </c>
      <c r="AM47" s="24" t="s">
        <v>19</v>
      </c>
      <c r="AN47" s="21"/>
      <c r="AO47" s="37"/>
      <c r="AP47" s="21"/>
    </row>
    <row r="48" spans="1:42" ht="15.5" x14ac:dyDescent="0.35">
      <c r="A48" s="17"/>
      <c r="B48" s="17"/>
      <c r="C48" s="17"/>
      <c r="D48" s="21"/>
      <c r="E48" s="35" t="s">
        <v>47</v>
      </c>
      <c r="F48" s="35" t="s">
        <v>48</v>
      </c>
      <c r="G48" s="35" t="s">
        <v>49</v>
      </c>
      <c r="H48" s="35" t="s">
        <v>47</v>
      </c>
      <c r="I48" s="35" t="s">
        <v>48</v>
      </c>
      <c r="J48" s="35" t="s">
        <v>49</v>
      </c>
      <c r="K48" s="35" t="s">
        <v>49</v>
      </c>
      <c r="L48" s="35" t="s">
        <v>49</v>
      </c>
      <c r="M48" s="21"/>
      <c r="N48" s="35" t="s">
        <v>47</v>
      </c>
      <c r="O48" s="35" t="s">
        <v>48</v>
      </c>
      <c r="P48" s="35" t="s">
        <v>49</v>
      </c>
      <c r="Q48" s="35" t="s">
        <v>47</v>
      </c>
      <c r="R48" s="35" t="s">
        <v>48</v>
      </c>
      <c r="S48" s="35" t="s">
        <v>49</v>
      </c>
      <c r="T48" s="35" t="s">
        <v>49</v>
      </c>
      <c r="U48" s="35" t="s">
        <v>49</v>
      </c>
      <c r="V48" s="21"/>
      <c r="W48" s="35" t="s">
        <v>47</v>
      </c>
      <c r="X48" s="35" t="s">
        <v>48</v>
      </c>
      <c r="Y48" s="35" t="s">
        <v>49</v>
      </c>
      <c r="Z48" s="35" t="s">
        <v>47</v>
      </c>
      <c r="AA48" s="35" t="s">
        <v>48</v>
      </c>
      <c r="AB48" s="35" t="s">
        <v>49</v>
      </c>
      <c r="AC48" s="35" t="s">
        <v>49</v>
      </c>
      <c r="AD48" s="35" t="s">
        <v>49</v>
      </c>
      <c r="AE48" s="21"/>
      <c r="AF48" s="35" t="s">
        <v>47</v>
      </c>
      <c r="AG48" s="35" t="s">
        <v>48</v>
      </c>
      <c r="AH48" s="35" t="s">
        <v>49</v>
      </c>
      <c r="AI48" s="35" t="s">
        <v>47</v>
      </c>
      <c r="AJ48" s="35" t="s">
        <v>48</v>
      </c>
      <c r="AK48" s="35" t="s">
        <v>49</v>
      </c>
      <c r="AL48" s="35" t="s">
        <v>49</v>
      </c>
      <c r="AM48" s="35" t="s">
        <v>49</v>
      </c>
      <c r="AN48" s="21"/>
      <c r="AO48" s="35" t="s">
        <v>49</v>
      </c>
      <c r="AP48" s="21"/>
    </row>
    <row r="49" spans="1:42" ht="15.5" x14ac:dyDescent="0.35">
      <c r="A49" s="17"/>
      <c r="B49" s="17"/>
      <c r="C49" s="17"/>
      <c r="D49" s="21"/>
      <c r="E49" s="18"/>
      <c r="F49" s="18"/>
      <c r="G49" s="18"/>
      <c r="H49" s="18"/>
      <c r="I49" s="18"/>
      <c r="J49" s="18"/>
      <c r="K49" s="18"/>
      <c r="L49" s="18"/>
      <c r="M49" s="21"/>
      <c r="N49" s="18"/>
      <c r="O49" s="18"/>
      <c r="P49" s="18"/>
      <c r="Q49" s="18"/>
      <c r="R49" s="18"/>
      <c r="S49" s="18"/>
      <c r="T49" s="18"/>
      <c r="U49" s="18"/>
      <c r="V49" s="21"/>
      <c r="W49" s="18"/>
      <c r="X49" s="18"/>
      <c r="Y49" s="18"/>
      <c r="Z49" s="18"/>
      <c r="AA49" s="18"/>
      <c r="AB49" s="18"/>
      <c r="AC49" s="18"/>
      <c r="AD49" s="18"/>
      <c r="AE49" s="21"/>
      <c r="AF49" s="18"/>
      <c r="AG49" s="18"/>
      <c r="AH49" s="18"/>
      <c r="AI49" s="18"/>
      <c r="AJ49" s="18"/>
      <c r="AK49" s="18"/>
      <c r="AL49" s="18"/>
      <c r="AM49" s="18"/>
      <c r="AN49" s="21"/>
      <c r="AO49" s="18"/>
      <c r="AP49" s="21"/>
    </row>
    <row r="50" spans="1:42" ht="15.5" x14ac:dyDescent="0.35">
      <c r="A50" s="17"/>
      <c r="B50" s="28">
        <v>1</v>
      </c>
      <c r="C50" s="17"/>
      <c r="D50" s="21"/>
      <c r="E50" s="38">
        <v>4.6894999999999998</v>
      </c>
      <c r="F50" s="38">
        <v>5.3097000000000003</v>
      </c>
      <c r="G50" s="35">
        <f>((F50-E50)/2)*1000</f>
        <v>310.10000000000025</v>
      </c>
      <c r="H50" s="38">
        <v>4.6814999999999998</v>
      </c>
      <c r="I50" s="38">
        <v>5.2291999999999996</v>
      </c>
      <c r="J50" s="35">
        <f>((I50-H50)/2)*1000</f>
        <v>273.84999999999991</v>
      </c>
      <c r="K50" s="35">
        <f>MAX(G50,J50)</f>
        <v>310.10000000000025</v>
      </c>
      <c r="L50" s="35">
        <f>AVERAGE(G50,J50)</f>
        <v>291.97500000000008</v>
      </c>
      <c r="M50" s="21"/>
      <c r="N50" s="38">
        <v>4.6755000000000004</v>
      </c>
      <c r="O50" s="38">
        <v>5.7728999999999999</v>
      </c>
      <c r="P50" s="35">
        <f>((O50-N50)/2)*1000</f>
        <v>548.6999999999997</v>
      </c>
      <c r="Q50" s="38">
        <v>4.6901000000000002</v>
      </c>
      <c r="R50" s="38">
        <v>5.4386000000000001</v>
      </c>
      <c r="S50" s="35">
        <f>((R50-Q50)/2)*1000</f>
        <v>374.25</v>
      </c>
      <c r="T50" s="35">
        <f>MAX(P50,S50)</f>
        <v>548.6999999999997</v>
      </c>
      <c r="U50" s="35">
        <f>AVERAGE(P50,S50)</f>
        <v>461.47499999999985</v>
      </c>
      <c r="V50" s="21"/>
      <c r="W50" s="38">
        <v>4.6908000000000003</v>
      </c>
      <c r="X50" s="38">
        <v>5.6341999999999999</v>
      </c>
      <c r="Y50" s="35">
        <f>((X50-W50)/2)*1000</f>
        <v>471.69999999999976</v>
      </c>
      <c r="Z50" s="38">
        <v>4.6862000000000004</v>
      </c>
      <c r="AA50" s="38">
        <v>5.2557</v>
      </c>
      <c r="AB50" s="35">
        <f>((AA50-Z50)/2)*1000</f>
        <v>284.74999999999983</v>
      </c>
      <c r="AC50" s="35">
        <f>MAX(Y50,AB50)</f>
        <v>471.69999999999976</v>
      </c>
      <c r="AD50" s="35">
        <f>AVERAGE(Y50,AB50)</f>
        <v>378.2249999999998</v>
      </c>
      <c r="AE50" s="21"/>
      <c r="AF50" s="38">
        <v>4.6935000000000002</v>
      </c>
      <c r="AG50" s="38">
        <v>5.5000999999999998</v>
      </c>
      <c r="AH50" s="35">
        <f>((AG50-AF50)/2)*1000</f>
        <v>403.29999999999978</v>
      </c>
      <c r="AI50" s="38">
        <v>4.6886999999999999</v>
      </c>
      <c r="AJ50" s="38">
        <v>5.4806999999999997</v>
      </c>
      <c r="AK50" s="35">
        <f>((AJ50-AI50)/2)*1000</f>
        <v>395.99999999999989</v>
      </c>
      <c r="AL50" s="35">
        <f>MAX(AH50,AK50)</f>
        <v>403.29999999999978</v>
      </c>
      <c r="AM50" s="35">
        <f>AVERAGE(AH50,AK50)</f>
        <v>399.64999999999986</v>
      </c>
      <c r="AN50" s="21"/>
      <c r="AO50" s="35">
        <f t="shared" ref="AO50:AO61" si="76">AVERAGE(U50,AD50,AM50)</f>
        <v>413.1166666666665</v>
      </c>
      <c r="AP50" s="21"/>
    </row>
    <row r="51" spans="1:42" ht="15.5" x14ac:dyDescent="0.35">
      <c r="A51" s="17"/>
      <c r="B51" s="28">
        <v>2</v>
      </c>
      <c r="C51" s="17"/>
      <c r="D51" s="21"/>
      <c r="E51" s="38">
        <v>4.6855000000000002</v>
      </c>
      <c r="F51" s="38">
        <v>5.4459999999999997</v>
      </c>
      <c r="G51" s="35">
        <f t="shared" ref="G51:G54" si="77">((F51-E51)/2)*1000</f>
        <v>380.24999999999977</v>
      </c>
      <c r="H51" s="38">
        <v>4.6816000000000004</v>
      </c>
      <c r="I51" s="38">
        <v>5.3776999999999999</v>
      </c>
      <c r="J51" s="35">
        <f t="shared" ref="J51:J54" si="78">((I51-H51)/2)*1000</f>
        <v>348.04999999999973</v>
      </c>
      <c r="K51" s="35">
        <f t="shared" ref="K51:K54" si="79">MAX(G51,J51)</f>
        <v>380.24999999999977</v>
      </c>
      <c r="L51" s="35">
        <f t="shared" ref="L51:L54" si="80">AVERAGE(G51,J51)</f>
        <v>364.14999999999975</v>
      </c>
      <c r="M51" s="21"/>
      <c r="N51" s="38">
        <v>4.6753999999999998</v>
      </c>
      <c r="O51" s="38">
        <v>5.8159000000000001</v>
      </c>
      <c r="P51" s="35">
        <f t="shared" ref="P51:P54" si="81">((O51-N51)/2)*1000</f>
        <v>570.25000000000011</v>
      </c>
      <c r="Q51" s="38">
        <v>4.6806000000000001</v>
      </c>
      <c r="R51" s="38">
        <v>5.6943000000000001</v>
      </c>
      <c r="S51" s="35">
        <f t="shared" ref="S51:S54" si="82">((R51-Q51)/2)*1000</f>
        <v>506.85</v>
      </c>
      <c r="T51" s="35">
        <f t="shared" ref="T51:T54" si="83">MAX(P51,S51)</f>
        <v>570.25000000000011</v>
      </c>
      <c r="U51" s="35">
        <f t="shared" ref="U51:U53" si="84">AVERAGE(P51,S51)</f>
        <v>538.55000000000007</v>
      </c>
      <c r="V51" s="21"/>
      <c r="W51" s="38">
        <v>4.6978999999999997</v>
      </c>
      <c r="X51" s="38">
        <v>5.7095000000000002</v>
      </c>
      <c r="Y51" s="35">
        <f t="shared" ref="Y51:Y54" si="85">((X51-W51)/2)*1000</f>
        <v>505.80000000000024</v>
      </c>
      <c r="Z51" s="38">
        <v>4.6737000000000002</v>
      </c>
      <c r="AA51" s="38">
        <v>5.6508000000000003</v>
      </c>
      <c r="AB51" s="35">
        <f t="shared" ref="AB51:AB54" si="86">((AA51-Z51)/2)*1000</f>
        <v>488.55000000000007</v>
      </c>
      <c r="AC51" s="35">
        <f t="shared" ref="AC51:AC54" si="87">MAX(Y51,AB51)</f>
        <v>505.80000000000024</v>
      </c>
      <c r="AD51" s="35">
        <f t="shared" ref="AD51:AD53" si="88">AVERAGE(Y51,AB51)</f>
        <v>497.17500000000018</v>
      </c>
      <c r="AE51" s="21"/>
      <c r="AF51" s="38">
        <v>4.6921999999999997</v>
      </c>
      <c r="AG51" s="38">
        <v>5.8262999999999998</v>
      </c>
      <c r="AH51" s="35">
        <f t="shared" ref="AH51:AH54" si="89">((AG51-AF51)/2)*1000</f>
        <v>567.05000000000007</v>
      </c>
      <c r="AI51" s="38">
        <v>4.6981999999999999</v>
      </c>
      <c r="AJ51" s="38">
        <v>5.5712000000000002</v>
      </c>
      <c r="AK51" s="35">
        <f t="shared" ref="AK51:AK54" si="90">((AJ51-AI51)/2)*1000</f>
        <v>436.50000000000011</v>
      </c>
      <c r="AL51" s="35">
        <f t="shared" ref="AL51:AL54" si="91">MAX(AH51,AK51)</f>
        <v>567.05000000000007</v>
      </c>
      <c r="AM51" s="35">
        <f t="shared" ref="AM51:AM53" si="92">AVERAGE(AH51,AK51)</f>
        <v>501.77500000000009</v>
      </c>
      <c r="AN51" s="21"/>
      <c r="AO51" s="35">
        <f t="shared" si="76"/>
        <v>512.50000000000011</v>
      </c>
      <c r="AP51" s="21"/>
    </row>
    <row r="52" spans="1:42" ht="15.5" x14ac:dyDescent="0.35">
      <c r="A52" s="17"/>
      <c r="B52" s="28">
        <v>3</v>
      </c>
      <c r="C52" s="17"/>
      <c r="D52" s="21"/>
      <c r="E52" s="38">
        <v>4.6856</v>
      </c>
      <c r="F52" s="38">
        <v>6.4831000000000003</v>
      </c>
      <c r="G52" s="35">
        <f t="shared" si="77"/>
        <v>898.75000000000011</v>
      </c>
      <c r="H52" s="38">
        <v>4.6920000000000002</v>
      </c>
      <c r="I52" s="38">
        <v>6.0776000000000003</v>
      </c>
      <c r="J52" s="35">
        <f t="shared" si="78"/>
        <v>692.80000000000007</v>
      </c>
      <c r="K52" s="35">
        <f t="shared" si="79"/>
        <v>898.75000000000011</v>
      </c>
      <c r="L52" s="35">
        <f t="shared" si="80"/>
        <v>795.77500000000009</v>
      </c>
      <c r="M52" s="21">
        <v>118</v>
      </c>
      <c r="N52" s="38">
        <v>4.6787999999999998</v>
      </c>
      <c r="O52" s="38">
        <v>7.3947000000000003</v>
      </c>
      <c r="P52" s="35">
        <f t="shared" si="81"/>
        <v>1357.9500000000003</v>
      </c>
      <c r="Q52" s="38">
        <v>4.6910999999999996</v>
      </c>
      <c r="R52" s="38">
        <v>6.8745000000000003</v>
      </c>
      <c r="S52" s="35">
        <f t="shared" si="82"/>
        <v>1091.7000000000003</v>
      </c>
      <c r="T52" s="35">
        <f t="shared" si="83"/>
        <v>1357.9500000000003</v>
      </c>
      <c r="U52" s="35">
        <f t="shared" si="84"/>
        <v>1224.8250000000003</v>
      </c>
      <c r="V52" s="21"/>
      <c r="W52" s="38">
        <v>4.6788999999999996</v>
      </c>
      <c r="X52" s="38">
        <v>6.9938000000000002</v>
      </c>
      <c r="Y52" s="35">
        <f t="shared" si="85"/>
        <v>1157.4500000000003</v>
      </c>
      <c r="Z52" s="38">
        <v>4.6868999999999996</v>
      </c>
      <c r="AA52" s="38">
        <v>6.7945000000000002</v>
      </c>
      <c r="AB52" s="35">
        <f t="shared" si="86"/>
        <v>1053.8000000000002</v>
      </c>
      <c r="AC52" s="35">
        <f t="shared" si="87"/>
        <v>1157.4500000000003</v>
      </c>
      <c r="AD52" s="35">
        <f t="shared" si="88"/>
        <v>1105.6250000000002</v>
      </c>
      <c r="AE52" s="21"/>
      <c r="AF52" s="38">
        <v>4.7013999999999996</v>
      </c>
      <c r="AG52" s="38">
        <v>7.0559000000000003</v>
      </c>
      <c r="AH52" s="35">
        <f t="shared" si="89"/>
        <v>1177.2500000000005</v>
      </c>
      <c r="AI52" s="38">
        <v>4.6890999999999998</v>
      </c>
      <c r="AJ52" s="38">
        <v>7.0621999999999998</v>
      </c>
      <c r="AK52" s="35">
        <f t="shared" si="90"/>
        <v>1186.55</v>
      </c>
      <c r="AL52" s="35">
        <f t="shared" si="91"/>
        <v>1186.55</v>
      </c>
      <c r="AM52" s="35">
        <f t="shared" si="92"/>
        <v>1181.9000000000001</v>
      </c>
      <c r="AN52" s="21"/>
      <c r="AO52" s="35">
        <f t="shared" si="76"/>
        <v>1170.7833333333335</v>
      </c>
      <c r="AP52" s="21"/>
    </row>
    <row r="53" spans="1:42" ht="15.5" x14ac:dyDescent="0.35">
      <c r="A53" s="17"/>
      <c r="B53" s="28">
        <v>4</v>
      </c>
      <c r="C53" s="17"/>
      <c r="D53" s="21"/>
      <c r="E53" s="38">
        <v>4.7043999999999997</v>
      </c>
      <c r="F53" s="38">
        <v>5.5064000000000002</v>
      </c>
      <c r="G53" s="35">
        <f t="shared" si="77"/>
        <v>401.00000000000023</v>
      </c>
      <c r="H53" s="38">
        <v>4.6940999999999997</v>
      </c>
      <c r="I53" s="38">
        <v>5.4363000000000001</v>
      </c>
      <c r="J53" s="35">
        <f t="shared" si="78"/>
        <v>371.10000000000019</v>
      </c>
      <c r="K53" s="35">
        <f t="shared" si="79"/>
        <v>401.00000000000023</v>
      </c>
      <c r="L53" s="35">
        <f t="shared" si="80"/>
        <v>386.05000000000018</v>
      </c>
      <c r="M53" s="21"/>
      <c r="N53" s="38">
        <v>4.6858000000000004</v>
      </c>
      <c r="O53" s="38">
        <v>5.7473999999999998</v>
      </c>
      <c r="P53" s="35">
        <f t="shared" si="81"/>
        <v>530.79999999999973</v>
      </c>
      <c r="Q53" s="38">
        <v>4.6788999999999996</v>
      </c>
      <c r="R53" s="38">
        <v>5.5555000000000003</v>
      </c>
      <c r="S53" s="35">
        <f t="shared" si="82"/>
        <v>438.30000000000035</v>
      </c>
      <c r="T53" s="35">
        <f t="shared" si="83"/>
        <v>530.79999999999973</v>
      </c>
      <c r="U53" s="35">
        <f t="shared" si="84"/>
        <v>484.55000000000007</v>
      </c>
      <c r="V53" s="21"/>
      <c r="W53" s="38">
        <v>4.6829999999999998</v>
      </c>
      <c r="X53" s="38">
        <v>5.4009</v>
      </c>
      <c r="Y53" s="35">
        <f t="shared" si="85"/>
        <v>358.9500000000001</v>
      </c>
      <c r="Z53" s="38">
        <v>4.6832000000000003</v>
      </c>
      <c r="AA53" s="38">
        <v>5.5095000000000001</v>
      </c>
      <c r="AB53" s="35">
        <f t="shared" si="86"/>
        <v>413.14999999999992</v>
      </c>
      <c r="AC53" s="35">
        <f t="shared" si="87"/>
        <v>413.14999999999992</v>
      </c>
      <c r="AD53" s="35">
        <f t="shared" si="88"/>
        <v>386.05</v>
      </c>
      <c r="AE53" s="21"/>
      <c r="AF53" s="38">
        <v>4.6916000000000002</v>
      </c>
      <c r="AG53" s="38">
        <v>5.5240999999999998</v>
      </c>
      <c r="AH53" s="35">
        <f t="shared" si="89"/>
        <v>416.24999999999977</v>
      </c>
      <c r="AI53" s="38">
        <v>4.6870000000000003</v>
      </c>
      <c r="AJ53" s="38">
        <v>5.4306000000000001</v>
      </c>
      <c r="AK53" s="35">
        <f t="shared" si="90"/>
        <v>371.7999999999999</v>
      </c>
      <c r="AL53" s="35">
        <f t="shared" si="91"/>
        <v>416.24999999999977</v>
      </c>
      <c r="AM53" s="35">
        <f t="shared" si="92"/>
        <v>394.02499999999986</v>
      </c>
      <c r="AN53" s="21"/>
      <c r="AO53" s="35">
        <f t="shared" si="76"/>
        <v>421.54166666666669</v>
      </c>
      <c r="AP53" s="21"/>
    </row>
    <row r="54" spans="1:42" ht="15.5" x14ac:dyDescent="0.35">
      <c r="A54" s="17"/>
      <c r="B54" s="28">
        <v>5</v>
      </c>
      <c r="C54" s="17"/>
      <c r="D54" s="21"/>
      <c r="E54" s="38">
        <v>4.6844000000000001</v>
      </c>
      <c r="F54" s="38">
        <v>5.9905999999999997</v>
      </c>
      <c r="G54" s="35">
        <f t="shared" si="77"/>
        <v>653.0999999999998</v>
      </c>
      <c r="H54" s="38">
        <v>4.6879</v>
      </c>
      <c r="I54" s="38">
        <v>5.7092000000000001</v>
      </c>
      <c r="J54" s="35">
        <f t="shared" si="78"/>
        <v>510.65000000000003</v>
      </c>
      <c r="K54" s="35">
        <f t="shared" si="79"/>
        <v>653.0999999999998</v>
      </c>
      <c r="L54" s="35">
        <f t="shared" si="80"/>
        <v>581.87499999999989</v>
      </c>
      <c r="M54" s="21"/>
      <c r="N54" s="38">
        <v>4.6971999999999996</v>
      </c>
      <c r="O54" s="38">
        <v>7.3446999999999996</v>
      </c>
      <c r="P54" s="35">
        <f t="shared" si="81"/>
        <v>1323.75</v>
      </c>
      <c r="Q54" s="38">
        <v>4.7037000000000004</v>
      </c>
      <c r="R54" s="38">
        <v>6.3933</v>
      </c>
      <c r="S54" s="35">
        <f t="shared" si="82"/>
        <v>844.79999999999973</v>
      </c>
      <c r="T54" s="35">
        <f t="shared" si="83"/>
        <v>1323.75</v>
      </c>
      <c r="U54" s="35">
        <v>1169.8125</v>
      </c>
      <c r="V54" s="21">
        <f>AVERAGE(U54,U75)</f>
        <v>1212.58125</v>
      </c>
      <c r="W54" s="38">
        <v>4.6963999999999997</v>
      </c>
      <c r="X54" s="38">
        <v>6.0328999999999997</v>
      </c>
      <c r="Y54" s="35">
        <f t="shared" si="85"/>
        <v>668.25</v>
      </c>
      <c r="Z54" s="38">
        <v>4.6924999999999999</v>
      </c>
      <c r="AA54" s="38">
        <v>5.8372000000000002</v>
      </c>
      <c r="AB54" s="35">
        <f t="shared" si="86"/>
        <v>572.35000000000014</v>
      </c>
      <c r="AC54" s="35">
        <f t="shared" si="87"/>
        <v>668.25</v>
      </c>
      <c r="AD54" s="35">
        <v>865.23749999999995</v>
      </c>
      <c r="AE54" s="21"/>
      <c r="AF54" s="38">
        <v>4.7041000000000004</v>
      </c>
      <c r="AG54" s="38">
        <v>6.2480000000000002</v>
      </c>
      <c r="AH54" s="35">
        <f t="shared" si="89"/>
        <v>771.94999999999993</v>
      </c>
      <c r="AI54" s="38">
        <v>4.6881000000000004</v>
      </c>
      <c r="AJ54" s="38">
        <v>5.6764000000000001</v>
      </c>
      <c r="AK54" s="35">
        <f t="shared" si="90"/>
        <v>494.14999999999986</v>
      </c>
      <c r="AL54" s="35">
        <f t="shared" si="91"/>
        <v>771.94999999999993</v>
      </c>
      <c r="AM54" s="35">
        <v>826.18749999999989</v>
      </c>
      <c r="AN54" s="21"/>
      <c r="AO54" s="35">
        <f t="shared" si="76"/>
        <v>953.74583333333328</v>
      </c>
      <c r="AP54" s="21"/>
    </row>
    <row r="55" spans="1:42" ht="15.5" x14ac:dyDescent="0.35">
      <c r="A55" s="17"/>
      <c r="B55" s="28">
        <v>7</v>
      </c>
      <c r="C55" s="17"/>
      <c r="D55" s="21"/>
      <c r="E55" s="38">
        <v>4.6813000000000002</v>
      </c>
      <c r="F55" s="38">
        <v>6.5407999999999999</v>
      </c>
      <c r="G55" s="35">
        <f>((F55-E55)/2)*1000</f>
        <v>929.74999999999989</v>
      </c>
      <c r="H55" s="38">
        <v>4.6985000000000001</v>
      </c>
      <c r="I55" s="38">
        <v>6.0942999999999996</v>
      </c>
      <c r="J55" s="35">
        <f>((I55-H55)/2)*1000</f>
        <v>697.89999999999975</v>
      </c>
      <c r="K55" s="35">
        <f>MAX(G55,J55)</f>
        <v>929.74999999999989</v>
      </c>
      <c r="L55" s="35">
        <f>AVERAGE(G55,J55)</f>
        <v>813.82499999999982</v>
      </c>
      <c r="M55" s="21"/>
      <c r="N55" s="38">
        <v>4.6924999999999999</v>
      </c>
      <c r="O55" s="38">
        <v>6.0991</v>
      </c>
      <c r="P55" s="35">
        <f>((O55-N55)/2)*1000</f>
        <v>703.30000000000007</v>
      </c>
      <c r="Q55" s="38">
        <v>4.6685999999999996</v>
      </c>
      <c r="R55" s="38">
        <v>6.1726999999999999</v>
      </c>
      <c r="S55" s="35">
        <f>((R55-Q55)/2)*1000</f>
        <v>752.05000000000007</v>
      </c>
      <c r="T55" s="35">
        <f>MAX(P55,S55)</f>
        <v>752.05000000000007</v>
      </c>
      <c r="U55" s="35">
        <f>AVERAGE(P55,S55)</f>
        <v>727.67500000000007</v>
      </c>
      <c r="V55" s="21"/>
      <c r="W55" s="38">
        <v>4.6970000000000001</v>
      </c>
      <c r="X55" s="38">
        <v>6.2214999999999998</v>
      </c>
      <c r="Y55" s="35">
        <f>((X55-W55)/2)*1000</f>
        <v>762.24999999999989</v>
      </c>
      <c r="Z55" s="38">
        <v>4.6680000000000001</v>
      </c>
      <c r="AA55" s="38">
        <v>5.8547000000000002</v>
      </c>
      <c r="AB55" s="35">
        <f>((AA55-Z55)/2)*1000</f>
        <v>593.35</v>
      </c>
      <c r="AC55" s="35">
        <f>MAX(Y55,AB55)</f>
        <v>762.24999999999989</v>
      </c>
      <c r="AD55" s="35">
        <f>AVERAGE(Y55,AB55)</f>
        <v>677.8</v>
      </c>
      <c r="AE55" s="21"/>
      <c r="AF55" s="38">
        <v>4.6913999999999998</v>
      </c>
      <c r="AG55" s="38">
        <v>6.3101000000000003</v>
      </c>
      <c r="AH55" s="35">
        <f>((AG55-AF55)/2)*1000</f>
        <v>809.35000000000025</v>
      </c>
      <c r="AI55" s="38">
        <v>4.6862000000000004</v>
      </c>
      <c r="AJ55" s="38">
        <v>6.1733000000000002</v>
      </c>
      <c r="AK55" s="35">
        <f>((AJ55-AI55)/2)*1000</f>
        <v>743.55</v>
      </c>
      <c r="AL55" s="35">
        <f>MAX(AH55,AK55)</f>
        <v>809.35000000000025</v>
      </c>
      <c r="AM55" s="35">
        <f>AVERAGE(AH55,AK55)</f>
        <v>776.45</v>
      </c>
      <c r="AN55" s="21"/>
      <c r="AO55" s="35">
        <f t="shared" si="76"/>
        <v>727.30833333333339</v>
      </c>
      <c r="AP55" s="21"/>
    </row>
    <row r="56" spans="1:42" ht="15.5" x14ac:dyDescent="0.35">
      <c r="A56" s="17"/>
      <c r="B56" s="28">
        <v>8</v>
      </c>
      <c r="C56" s="17"/>
      <c r="D56" s="21"/>
      <c r="E56" s="38">
        <v>4.6871</v>
      </c>
      <c r="F56" s="38">
        <v>6.4577</v>
      </c>
      <c r="G56" s="35">
        <f t="shared" ref="G56:G58" si="93">((F56-E56)/2)*1000</f>
        <v>885.3</v>
      </c>
      <c r="H56" s="38">
        <v>4.6890000000000001</v>
      </c>
      <c r="I56" s="38">
        <v>6.1463000000000001</v>
      </c>
      <c r="J56" s="35">
        <f t="shared" ref="J56:J58" si="94">((I56-H56)/2)*1000</f>
        <v>728.65</v>
      </c>
      <c r="K56" s="35">
        <f t="shared" ref="K56:K58" si="95">MAX(G56,J56)</f>
        <v>885.3</v>
      </c>
      <c r="L56" s="35">
        <f t="shared" ref="L56:L58" si="96">AVERAGE(G56,J56)</f>
        <v>806.97499999999991</v>
      </c>
      <c r="M56" s="21"/>
      <c r="N56" s="38">
        <v>4.6765999999999996</v>
      </c>
      <c r="O56" s="38">
        <v>6.0880999999999998</v>
      </c>
      <c r="P56" s="35">
        <f t="shared" ref="P56:P58" si="97">((O56-N56)/2)*1000</f>
        <v>705.75000000000011</v>
      </c>
      <c r="Q56" s="38">
        <v>4.6844999999999999</v>
      </c>
      <c r="R56" s="38">
        <v>6.0420999999999996</v>
      </c>
      <c r="S56" s="35">
        <f t="shared" ref="S56:S58" si="98">((R56-Q56)/2)*1000</f>
        <v>678.79999999999984</v>
      </c>
      <c r="T56" s="35">
        <f t="shared" ref="T56:T58" si="99">MAX(P56,S56)</f>
        <v>705.75000000000011</v>
      </c>
      <c r="U56" s="35">
        <f t="shared" ref="U56:U58" si="100">AVERAGE(P56,S56)</f>
        <v>692.27499999999998</v>
      </c>
      <c r="V56" s="21"/>
      <c r="W56" s="38">
        <v>4.6997</v>
      </c>
      <c r="X56" s="38">
        <v>5.8159999999999998</v>
      </c>
      <c r="Y56" s="35">
        <f t="shared" ref="Y56:Y58" si="101">((X56-W56)/2)*1000</f>
        <v>558.15</v>
      </c>
      <c r="Z56" s="38">
        <v>4.6901999999999999</v>
      </c>
      <c r="AA56" s="38">
        <v>5.9345999999999997</v>
      </c>
      <c r="AB56" s="35">
        <f t="shared" ref="AB56:AB58" si="102">((AA56-Z56)/2)*1000</f>
        <v>622.19999999999982</v>
      </c>
      <c r="AC56" s="35">
        <f t="shared" ref="AC56:AC58" si="103">MAX(Y56,AB56)</f>
        <v>622.19999999999982</v>
      </c>
      <c r="AD56" s="35">
        <f t="shared" ref="AD56:AD58" si="104">AVERAGE(Y56,AB56)</f>
        <v>590.17499999999995</v>
      </c>
      <c r="AE56" s="21"/>
      <c r="AF56" s="38">
        <v>4.6994999999999996</v>
      </c>
      <c r="AG56" s="38">
        <v>6.0061</v>
      </c>
      <c r="AH56" s="35">
        <f t="shared" ref="AH56:AH58" si="105">((AG56-AF56)/2)*1000</f>
        <v>653.30000000000018</v>
      </c>
      <c r="AI56" s="38">
        <v>4.6772</v>
      </c>
      <c r="AJ56" s="38">
        <v>5.9214000000000002</v>
      </c>
      <c r="AK56" s="35">
        <f t="shared" ref="AK56:AK58" si="106">((AJ56-AI56)/2)*1000</f>
        <v>622.10000000000014</v>
      </c>
      <c r="AL56" s="35">
        <f t="shared" ref="AL56:AL58" si="107">MAX(AH56,AK56)</f>
        <v>653.30000000000018</v>
      </c>
      <c r="AM56" s="35">
        <f t="shared" ref="AM56" si="108">AVERAGE(AH56,AK56)</f>
        <v>637.70000000000016</v>
      </c>
      <c r="AN56" s="21"/>
      <c r="AO56" s="35">
        <f t="shared" si="76"/>
        <v>640.05000000000007</v>
      </c>
      <c r="AP56" s="21"/>
    </row>
    <row r="57" spans="1:42" ht="15.5" x14ac:dyDescent="0.35">
      <c r="A57" s="17"/>
      <c r="B57" s="28">
        <v>9</v>
      </c>
      <c r="C57" s="17"/>
      <c r="D57" s="21"/>
      <c r="E57" s="38">
        <v>4.6742999999999997</v>
      </c>
      <c r="F57" s="38">
        <v>6.7701000000000002</v>
      </c>
      <c r="G57" s="35">
        <f t="shared" si="93"/>
        <v>1047.9000000000003</v>
      </c>
      <c r="H57" s="38">
        <v>4.6707000000000001</v>
      </c>
      <c r="I57" s="38">
        <v>5.9691000000000001</v>
      </c>
      <c r="J57" s="35">
        <f t="shared" si="94"/>
        <v>649.20000000000005</v>
      </c>
      <c r="K57" s="35">
        <f t="shared" si="95"/>
        <v>1047.9000000000003</v>
      </c>
      <c r="L57" s="35">
        <f t="shared" si="96"/>
        <v>848.55000000000018</v>
      </c>
      <c r="M57" s="21"/>
      <c r="N57" s="38">
        <v>4.6931000000000003</v>
      </c>
      <c r="O57" s="38">
        <v>6.7625999999999999</v>
      </c>
      <c r="P57" s="35">
        <f t="shared" si="97"/>
        <v>1034.7499999999998</v>
      </c>
      <c r="Q57" s="38">
        <v>4.6829000000000001</v>
      </c>
      <c r="R57" s="38">
        <v>6.0590000000000002</v>
      </c>
      <c r="S57" s="35">
        <f t="shared" si="98"/>
        <v>688.05000000000007</v>
      </c>
      <c r="T57" s="35">
        <f t="shared" si="99"/>
        <v>1034.7499999999998</v>
      </c>
      <c r="U57" s="35">
        <f t="shared" si="100"/>
        <v>861.39999999999986</v>
      </c>
      <c r="V57" s="21"/>
      <c r="W57" s="38">
        <v>4.6809000000000003</v>
      </c>
      <c r="X57" s="38">
        <v>6.444</v>
      </c>
      <c r="Y57" s="35">
        <f t="shared" si="101"/>
        <v>881.54999999999984</v>
      </c>
      <c r="Z57" s="38">
        <v>4.7118000000000002</v>
      </c>
      <c r="AA57" s="38">
        <v>6.2118000000000002</v>
      </c>
      <c r="AB57" s="35">
        <f t="shared" si="102"/>
        <v>750</v>
      </c>
      <c r="AC57" s="35">
        <f t="shared" si="103"/>
        <v>881.54999999999984</v>
      </c>
      <c r="AD57" s="35">
        <f t="shared" si="104"/>
        <v>815.77499999999986</v>
      </c>
      <c r="AE57" s="21"/>
      <c r="AF57" s="38">
        <v>4.6977000000000002</v>
      </c>
      <c r="AG57" s="38">
        <v>6.5464000000000002</v>
      </c>
      <c r="AH57" s="35">
        <f t="shared" si="105"/>
        <v>924.35</v>
      </c>
      <c r="AI57" s="38">
        <v>4.6993999999999998</v>
      </c>
      <c r="AJ57" s="38">
        <v>7.1786000000000003</v>
      </c>
      <c r="AK57" s="35">
        <f t="shared" si="106"/>
        <v>1239.6000000000004</v>
      </c>
      <c r="AL57" s="35">
        <f t="shared" si="107"/>
        <v>1239.6000000000004</v>
      </c>
      <c r="AM57" s="35">
        <f>AVERAGE(AH57,AK57)</f>
        <v>1081.9750000000001</v>
      </c>
      <c r="AN57" s="21"/>
      <c r="AO57" s="35">
        <f t="shared" si="76"/>
        <v>919.71666666666658</v>
      </c>
      <c r="AP57" s="21"/>
    </row>
    <row r="58" spans="1:42" ht="15.5" x14ac:dyDescent="0.35">
      <c r="A58" s="17"/>
      <c r="B58" s="28">
        <v>11</v>
      </c>
      <c r="C58" s="17"/>
      <c r="D58" s="21"/>
      <c r="E58" s="38">
        <v>4.6885000000000003</v>
      </c>
      <c r="F58" s="38">
        <v>6.5361000000000002</v>
      </c>
      <c r="G58" s="35">
        <f t="shared" si="93"/>
        <v>923.8</v>
      </c>
      <c r="H58" s="38">
        <v>4.7015000000000002</v>
      </c>
      <c r="I58" s="38">
        <v>6.5449000000000002</v>
      </c>
      <c r="J58" s="35">
        <f t="shared" si="94"/>
        <v>921.69999999999993</v>
      </c>
      <c r="K58" s="35">
        <f t="shared" si="95"/>
        <v>923.8</v>
      </c>
      <c r="L58" s="35">
        <f t="shared" si="96"/>
        <v>922.75</v>
      </c>
      <c r="M58" s="21"/>
      <c r="N58" s="38">
        <v>4.6936999999999998</v>
      </c>
      <c r="O58" s="38">
        <v>7.0686</v>
      </c>
      <c r="P58" s="35">
        <f t="shared" si="97"/>
        <v>1187.45</v>
      </c>
      <c r="Q58" s="38">
        <v>4.7039</v>
      </c>
      <c r="R58" s="38">
        <v>6.6197999999999997</v>
      </c>
      <c r="S58" s="35">
        <f t="shared" si="98"/>
        <v>957.94999999999982</v>
      </c>
      <c r="T58" s="35">
        <f t="shared" si="99"/>
        <v>1187.45</v>
      </c>
      <c r="U58" s="35">
        <f t="shared" si="100"/>
        <v>1072.6999999999998</v>
      </c>
      <c r="V58" s="21"/>
      <c r="W58" s="38">
        <v>4.6916000000000002</v>
      </c>
      <c r="X58" s="38">
        <v>6.9425999999999997</v>
      </c>
      <c r="Y58" s="35">
        <f t="shared" si="101"/>
        <v>1125.4999999999998</v>
      </c>
      <c r="Z58" s="38">
        <v>4.7142999999999997</v>
      </c>
      <c r="AA58" s="38">
        <v>6.5011999999999999</v>
      </c>
      <c r="AB58" s="35">
        <f t="shared" si="102"/>
        <v>893.45</v>
      </c>
      <c r="AC58" s="35">
        <f t="shared" si="103"/>
        <v>1125.4999999999998</v>
      </c>
      <c r="AD58" s="35">
        <f t="shared" si="104"/>
        <v>1009.4749999999999</v>
      </c>
      <c r="AE58" s="21"/>
      <c r="AF58" s="38">
        <v>4.6780999999999997</v>
      </c>
      <c r="AG58" s="38">
        <v>6.6070000000000002</v>
      </c>
      <c r="AH58" s="35">
        <f t="shared" si="105"/>
        <v>964.45000000000027</v>
      </c>
      <c r="AI58" s="38">
        <v>4.6718999999999999</v>
      </c>
      <c r="AJ58" s="38">
        <v>6.5944000000000003</v>
      </c>
      <c r="AK58" s="35">
        <f t="shared" si="106"/>
        <v>961.25000000000011</v>
      </c>
      <c r="AL58" s="35">
        <f t="shared" si="107"/>
        <v>964.45000000000027</v>
      </c>
      <c r="AM58" s="35">
        <f t="shared" ref="AM58" si="109">AVERAGE(AH58,AK58)</f>
        <v>962.85000000000014</v>
      </c>
      <c r="AN58" s="21"/>
      <c r="AO58" s="35">
        <f t="shared" si="76"/>
        <v>1015.0083333333332</v>
      </c>
      <c r="AP58" s="21"/>
    </row>
    <row r="59" spans="1:42" ht="15.5" x14ac:dyDescent="0.35">
      <c r="A59" s="17"/>
      <c r="B59" s="28">
        <v>12</v>
      </c>
      <c r="C59" s="17"/>
      <c r="D59" s="21"/>
      <c r="E59" s="38">
        <v>4.6966000000000001</v>
      </c>
      <c r="F59" s="38">
        <v>5.9306999999999999</v>
      </c>
      <c r="G59" s="35">
        <f>((F59-E59)/2)*1000</f>
        <v>617.04999999999984</v>
      </c>
      <c r="H59" s="38">
        <v>4.6970999999999998</v>
      </c>
      <c r="I59" s="38">
        <v>6.0148999999999999</v>
      </c>
      <c r="J59" s="35">
        <f>((I59-H59)/2)*1000</f>
        <v>658.90000000000009</v>
      </c>
      <c r="K59" s="35">
        <f>MAX(G59,J59)</f>
        <v>658.90000000000009</v>
      </c>
      <c r="L59" s="35">
        <f>AVERAGE(G59,J59)</f>
        <v>637.97499999999991</v>
      </c>
      <c r="M59" s="21"/>
      <c r="N59" s="38">
        <v>4.6881000000000004</v>
      </c>
      <c r="O59" s="38">
        <v>6.2515000000000001</v>
      </c>
      <c r="P59" s="35">
        <f>((O59-N59)/2)*1000</f>
        <v>781.69999999999982</v>
      </c>
      <c r="Q59" s="38">
        <v>4.6840999999999999</v>
      </c>
      <c r="R59" s="38">
        <v>6.2286000000000001</v>
      </c>
      <c r="S59" s="35">
        <f>((R59-Q59)/2)*1000</f>
        <v>772.25000000000011</v>
      </c>
      <c r="T59" s="35">
        <f>MAX(P59,S59)</f>
        <v>781.69999999999982</v>
      </c>
      <c r="U59" s="35">
        <f>AVERAGE(P59,S59)</f>
        <v>776.97499999999991</v>
      </c>
      <c r="V59" s="21"/>
      <c r="W59" s="38">
        <v>4.6978</v>
      </c>
      <c r="X59" s="38">
        <v>6.1196999999999999</v>
      </c>
      <c r="Y59" s="35">
        <f>((X59-W59)/2)*1000</f>
        <v>710.94999999999993</v>
      </c>
      <c r="Z59" s="38">
        <v>4.6872999999999996</v>
      </c>
      <c r="AA59" s="38">
        <v>6.0776000000000003</v>
      </c>
      <c r="AB59" s="35">
        <f>((AA59-Z59)/2)*1000</f>
        <v>695.15000000000043</v>
      </c>
      <c r="AC59" s="35">
        <f>MAX(Y59,AB59)</f>
        <v>710.94999999999993</v>
      </c>
      <c r="AD59" s="35">
        <f>AVERAGE(Y59,AB59)</f>
        <v>703.05000000000018</v>
      </c>
      <c r="AE59" s="21"/>
      <c r="AF59" s="38">
        <v>4.6889000000000003</v>
      </c>
      <c r="AG59" s="38">
        <v>6.2606000000000002</v>
      </c>
      <c r="AH59" s="35">
        <f>((AG59-AF59)/2)*1000</f>
        <v>785.84999999999991</v>
      </c>
      <c r="AI59" s="38">
        <v>4.6944999999999997</v>
      </c>
      <c r="AJ59" s="38">
        <v>6.3151000000000002</v>
      </c>
      <c r="AK59" s="35">
        <f>((AJ59-AI59)/2)*1000</f>
        <v>810.3000000000003</v>
      </c>
      <c r="AL59" s="35">
        <f>MAX(AH59,AK59)</f>
        <v>810.3000000000003</v>
      </c>
      <c r="AM59" s="35">
        <f>AVERAGE(AH59,AK59)</f>
        <v>798.07500000000005</v>
      </c>
      <c r="AN59" s="21"/>
      <c r="AO59" s="35">
        <f t="shared" si="76"/>
        <v>759.36666666666679</v>
      </c>
      <c r="AP59" s="21"/>
    </row>
    <row r="60" spans="1:42" ht="15.5" x14ac:dyDescent="0.35">
      <c r="A60" s="17"/>
      <c r="B60" s="28">
        <v>13</v>
      </c>
      <c r="C60" s="17"/>
      <c r="D60" s="21"/>
      <c r="E60" s="38">
        <v>4.6970999999999998</v>
      </c>
      <c r="F60" s="38">
        <v>5.4748999999999999</v>
      </c>
      <c r="G60" s="35">
        <f t="shared" ref="G60:G61" si="110">((F60-E60)/2)*1000</f>
        <v>388.90000000000003</v>
      </c>
      <c r="H60" s="38">
        <v>4.6901999999999999</v>
      </c>
      <c r="I60" s="38">
        <v>5.2554999999999996</v>
      </c>
      <c r="J60" s="35">
        <f t="shared" ref="J60:J61" si="111">((I60-H60)/2)*1000</f>
        <v>282.64999999999986</v>
      </c>
      <c r="K60" s="35">
        <f t="shared" ref="K60:K61" si="112">MAX(G60,J60)</f>
        <v>388.90000000000003</v>
      </c>
      <c r="L60" s="35">
        <f t="shared" ref="L60:L61" si="113">AVERAGE(G60,J60)</f>
        <v>335.77499999999998</v>
      </c>
      <c r="M60" s="21"/>
      <c r="N60" s="38">
        <v>4.6811999999999996</v>
      </c>
      <c r="O60" s="38">
        <v>5.6139999999999999</v>
      </c>
      <c r="P60" s="35">
        <f t="shared" ref="P60:P61" si="114">((O60-N60)/2)*1000</f>
        <v>466.40000000000015</v>
      </c>
      <c r="Q60" s="38">
        <v>4.6924000000000001</v>
      </c>
      <c r="R60" s="38">
        <v>5.5251999999999999</v>
      </c>
      <c r="S60" s="35">
        <f t="shared" ref="S60:S61" si="115">((R60-Q60)/2)*1000</f>
        <v>416.39999999999986</v>
      </c>
      <c r="T60" s="35">
        <f t="shared" ref="T60:T61" si="116">MAX(P60,S60)</f>
        <v>466.40000000000015</v>
      </c>
      <c r="U60" s="35">
        <f t="shared" ref="U60:U61" si="117">AVERAGE(P60,S60)</f>
        <v>441.4</v>
      </c>
      <c r="V60" s="21"/>
      <c r="W60" s="38">
        <v>4.6959</v>
      </c>
      <c r="X60" s="38">
        <v>5.5553999999999997</v>
      </c>
      <c r="Y60" s="35">
        <f t="shared" ref="Y60:Y61" si="118">((X60-W60)/2)*1000</f>
        <v>429.74999999999983</v>
      </c>
      <c r="Z60" s="38">
        <v>4.7074999999999996</v>
      </c>
      <c r="AA60" s="38">
        <v>5.4833999999999996</v>
      </c>
      <c r="AB60" s="35">
        <f t="shared" ref="AB60:AB61" si="119">((AA60-Z60)/2)*1000</f>
        <v>387.95000000000005</v>
      </c>
      <c r="AC60" s="35">
        <f t="shared" ref="AC60:AC61" si="120">MAX(Y60,AB60)</f>
        <v>429.74999999999983</v>
      </c>
      <c r="AD60" s="35">
        <f t="shared" ref="AD60:AD61" si="121">AVERAGE(Y60,AB60)</f>
        <v>408.84999999999991</v>
      </c>
      <c r="AE60" s="21"/>
      <c r="AF60" s="38">
        <v>4.6874000000000002</v>
      </c>
      <c r="AG60" s="38">
        <v>5.4264999999999999</v>
      </c>
      <c r="AH60" s="35">
        <f t="shared" ref="AH60:AH61" si="122">((AG60-AF60)/2)*1000</f>
        <v>369.54999999999984</v>
      </c>
      <c r="AI60" s="38">
        <v>4.6787000000000001</v>
      </c>
      <c r="AJ60" s="38">
        <v>5.3464</v>
      </c>
      <c r="AK60" s="35">
        <f t="shared" ref="AK60:AK61" si="123">((AJ60-AI60)/2)*1000</f>
        <v>333.84999999999997</v>
      </c>
      <c r="AL60" s="35">
        <f t="shared" ref="AL60:AL61" si="124">MAX(AH60,AK60)</f>
        <v>369.54999999999984</v>
      </c>
      <c r="AM60" s="35">
        <f t="shared" ref="AM60:AM61" si="125">AVERAGE(AH60,AK60)</f>
        <v>351.69999999999993</v>
      </c>
      <c r="AN60" s="21"/>
      <c r="AO60" s="35">
        <f t="shared" si="76"/>
        <v>400.64999999999992</v>
      </c>
      <c r="AP60" s="21"/>
    </row>
    <row r="61" spans="1:42" ht="15.5" x14ac:dyDescent="0.35">
      <c r="A61" s="17"/>
      <c r="B61" s="28">
        <v>14</v>
      </c>
      <c r="C61" s="17"/>
      <c r="D61" s="21"/>
      <c r="E61" s="38">
        <v>4.6921999999999997</v>
      </c>
      <c r="F61" s="38">
        <v>6.0831999999999997</v>
      </c>
      <c r="G61" s="35">
        <f t="shared" si="110"/>
        <v>695.5</v>
      </c>
      <c r="H61" s="38">
        <v>4.6784999999999997</v>
      </c>
      <c r="I61" s="38">
        <v>5.8583999999999996</v>
      </c>
      <c r="J61" s="35">
        <f t="shared" si="111"/>
        <v>589.94999999999993</v>
      </c>
      <c r="K61" s="35">
        <f t="shared" si="112"/>
        <v>695.5</v>
      </c>
      <c r="L61" s="35">
        <f t="shared" si="113"/>
        <v>642.72499999999991</v>
      </c>
      <c r="M61" s="21"/>
      <c r="N61" s="38">
        <v>4.6916000000000002</v>
      </c>
      <c r="O61" s="38">
        <v>5.8956999999999997</v>
      </c>
      <c r="P61" s="35">
        <f t="shared" si="114"/>
        <v>602.04999999999973</v>
      </c>
      <c r="Q61" s="38">
        <v>4.6947999999999999</v>
      </c>
      <c r="R61" s="38">
        <v>6.6468999999999996</v>
      </c>
      <c r="S61" s="35">
        <f t="shared" si="115"/>
        <v>976.04999999999984</v>
      </c>
      <c r="T61" s="35">
        <f t="shared" si="116"/>
        <v>976.04999999999984</v>
      </c>
      <c r="U61" s="35">
        <f t="shared" si="117"/>
        <v>789.04999999999973</v>
      </c>
      <c r="V61" s="21"/>
      <c r="W61" s="38">
        <v>4.6811999999999996</v>
      </c>
      <c r="X61" s="38">
        <v>6.2276999999999996</v>
      </c>
      <c r="Y61" s="35">
        <f t="shared" si="118"/>
        <v>773.25</v>
      </c>
      <c r="Z61" s="38">
        <v>4.6927000000000003</v>
      </c>
      <c r="AA61" s="38">
        <v>6.0372000000000003</v>
      </c>
      <c r="AB61" s="35">
        <f t="shared" si="119"/>
        <v>672.25</v>
      </c>
      <c r="AC61" s="35">
        <f t="shared" si="120"/>
        <v>773.25</v>
      </c>
      <c r="AD61" s="35">
        <f t="shared" si="121"/>
        <v>722.75</v>
      </c>
      <c r="AE61" s="21"/>
      <c r="AF61" s="38">
        <v>4.6905999999999999</v>
      </c>
      <c r="AG61" s="38">
        <v>6.3686999999999996</v>
      </c>
      <c r="AH61" s="35">
        <f t="shared" si="122"/>
        <v>839.04999999999984</v>
      </c>
      <c r="AI61" s="38">
        <v>4.6858000000000004</v>
      </c>
      <c r="AJ61" s="38">
        <v>5.8855000000000004</v>
      </c>
      <c r="AK61" s="35">
        <f t="shared" si="123"/>
        <v>599.85</v>
      </c>
      <c r="AL61" s="35">
        <f t="shared" si="124"/>
        <v>839.04999999999984</v>
      </c>
      <c r="AM61" s="35">
        <f t="shared" si="125"/>
        <v>719.44999999999993</v>
      </c>
      <c r="AN61" s="21"/>
      <c r="AO61" s="35">
        <f t="shared" si="76"/>
        <v>743.74999999999989</v>
      </c>
      <c r="AP61" s="21"/>
    </row>
    <row r="62" spans="1:42" ht="15.5" x14ac:dyDescent="0.35">
      <c r="A62" s="17"/>
      <c r="B62" s="17"/>
      <c r="C62" s="17"/>
      <c r="D62" s="21"/>
      <c r="E62" s="39"/>
      <c r="F62" s="39"/>
      <c r="G62" s="25"/>
      <c r="H62" s="39"/>
      <c r="I62" s="39"/>
      <c r="J62" s="25"/>
      <c r="K62" s="25"/>
      <c r="L62" s="25"/>
      <c r="M62" s="21"/>
      <c r="N62" s="39"/>
      <c r="O62" s="39"/>
      <c r="P62" s="25"/>
      <c r="Q62" s="39"/>
      <c r="R62" s="39"/>
      <c r="S62" s="25"/>
      <c r="T62" s="25"/>
      <c r="U62" s="25"/>
      <c r="V62" s="21"/>
      <c r="W62" s="39"/>
      <c r="X62" s="39"/>
      <c r="Y62" s="25"/>
      <c r="Z62" s="39"/>
      <c r="AA62" s="39"/>
      <c r="AB62" s="25"/>
      <c r="AC62" s="25"/>
      <c r="AD62" s="25"/>
      <c r="AE62" s="21"/>
      <c r="AF62" s="39"/>
      <c r="AG62" s="39"/>
      <c r="AH62" s="25"/>
      <c r="AI62" s="39"/>
      <c r="AJ62" s="39"/>
      <c r="AK62" s="25"/>
      <c r="AL62" s="25"/>
      <c r="AM62" s="25"/>
      <c r="AN62" s="21"/>
      <c r="AO62" s="25"/>
      <c r="AP62" s="21"/>
    </row>
    <row r="63" spans="1:42" ht="15.5" x14ac:dyDescent="0.35">
      <c r="A63" s="17"/>
      <c r="B63" s="22"/>
      <c r="C63" s="18" t="e">
        <f t="shared" ref="C63" si="126">AVERAGE(C50:C54)</f>
        <v>#DIV/0!</v>
      </c>
      <c r="D63" s="55" t="e">
        <f t="shared" ref="D63:AO63" si="127">AVERAGE(D50:D61)</f>
        <v>#DIV/0!</v>
      </c>
      <c r="E63" s="54">
        <f t="shared" si="127"/>
        <v>4.6888750000000003</v>
      </c>
      <c r="F63" s="54">
        <f t="shared" si="127"/>
        <v>6.0441083333333339</v>
      </c>
      <c r="G63" s="27">
        <f t="shared" si="127"/>
        <v>677.61666666666667</v>
      </c>
      <c r="H63" s="54">
        <f t="shared" si="127"/>
        <v>4.6885500000000002</v>
      </c>
      <c r="I63" s="54">
        <f t="shared" si="127"/>
        <v>5.8094499999999991</v>
      </c>
      <c r="J63" s="27">
        <f t="shared" si="127"/>
        <v>560.44999999999993</v>
      </c>
      <c r="K63" s="27">
        <f t="shared" si="127"/>
        <v>681.10416666666663</v>
      </c>
      <c r="L63" s="27">
        <f t="shared" si="127"/>
        <v>619.0333333333333</v>
      </c>
      <c r="M63" s="55">
        <f t="shared" si="127"/>
        <v>118</v>
      </c>
      <c r="N63" s="54">
        <f t="shared" si="127"/>
        <v>4.6857916666666659</v>
      </c>
      <c r="O63" s="54">
        <f t="shared" si="127"/>
        <v>6.3212666666666664</v>
      </c>
      <c r="P63" s="27">
        <f t="shared" si="127"/>
        <v>817.73749999999984</v>
      </c>
      <c r="Q63" s="54">
        <f t="shared" si="127"/>
        <v>4.6879666666666671</v>
      </c>
      <c r="R63" s="54">
        <f t="shared" si="127"/>
        <v>6.1042083333333332</v>
      </c>
      <c r="S63" s="27">
        <f t="shared" si="127"/>
        <v>708.12083333333328</v>
      </c>
      <c r="T63" s="27">
        <f t="shared" si="127"/>
        <v>852.96666666666658</v>
      </c>
      <c r="U63" s="27">
        <f t="shared" si="127"/>
        <v>770.05729166666652</v>
      </c>
      <c r="V63" s="55">
        <f t="shared" si="127"/>
        <v>1212.58125</v>
      </c>
      <c r="W63" s="54">
        <f t="shared" si="127"/>
        <v>4.690925</v>
      </c>
      <c r="X63" s="54">
        <f t="shared" si="127"/>
        <v>6.0915166666666671</v>
      </c>
      <c r="Y63" s="27">
        <f t="shared" si="127"/>
        <v>700.29583333333323</v>
      </c>
      <c r="Z63" s="54">
        <f t="shared" si="127"/>
        <v>4.6911916666666658</v>
      </c>
      <c r="AA63" s="54">
        <f t="shared" si="127"/>
        <v>5.9290166666666666</v>
      </c>
      <c r="AB63" s="27">
        <f t="shared" si="127"/>
        <v>618.91250000000002</v>
      </c>
      <c r="AC63" s="27">
        <f t="shared" si="127"/>
        <v>710.15</v>
      </c>
      <c r="AD63" s="27">
        <f t="shared" si="127"/>
        <v>680.015625</v>
      </c>
      <c r="AE63" s="55" t="e">
        <f t="shared" si="127"/>
        <v>#DIV/0!</v>
      </c>
      <c r="AF63" s="54">
        <f t="shared" si="127"/>
        <v>4.6930333333333332</v>
      </c>
      <c r="AG63" s="54">
        <f t="shared" si="127"/>
        <v>6.1399833333333342</v>
      </c>
      <c r="AH63" s="27">
        <f t="shared" si="127"/>
        <v>723.47500000000025</v>
      </c>
      <c r="AI63" s="54">
        <f t="shared" si="127"/>
        <v>4.6870666666666665</v>
      </c>
      <c r="AJ63" s="54">
        <f t="shared" si="127"/>
        <v>6.0529833333333327</v>
      </c>
      <c r="AK63" s="27">
        <f t="shared" si="127"/>
        <v>682.95833333333348</v>
      </c>
      <c r="AL63" s="27">
        <f t="shared" si="127"/>
        <v>752.55833333333339</v>
      </c>
      <c r="AM63" s="27">
        <f t="shared" si="127"/>
        <v>719.31145833333323</v>
      </c>
      <c r="AN63" s="55" t="e">
        <f t="shared" si="127"/>
        <v>#DIV/0!</v>
      </c>
      <c r="AO63" s="27">
        <f t="shared" si="127"/>
        <v>723.12812499999984</v>
      </c>
      <c r="AP63" s="21"/>
    </row>
    <row r="64" spans="1:42" ht="15.5" x14ac:dyDescent="0.35">
      <c r="A64" s="18"/>
      <c r="B64" s="23"/>
      <c r="C64" s="18" t="e">
        <f t="shared" ref="C64" si="128">STDEV(C50:C54)</f>
        <v>#DIV/0!</v>
      </c>
      <c r="D64" s="55" t="e">
        <f t="shared" ref="D64:AO64" si="129">STDEV(D50:D61)</f>
        <v>#DIV/0!</v>
      </c>
      <c r="E64" s="54">
        <f t="shared" si="129"/>
        <v>7.9489421823397931E-3</v>
      </c>
      <c r="F64" s="54">
        <f t="shared" si="129"/>
        <v>0.5140803235051421</v>
      </c>
      <c r="G64" s="27">
        <f t="shared" si="129"/>
        <v>259.59378173436949</v>
      </c>
      <c r="H64" s="54">
        <f t="shared" si="129"/>
        <v>9.0628612780652776E-3</v>
      </c>
      <c r="I64" s="54">
        <f t="shared" si="129"/>
        <v>0.4108463780583157</v>
      </c>
      <c r="J64" s="27">
        <f t="shared" si="129"/>
        <v>203.69332228979573</v>
      </c>
      <c r="K64" s="27">
        <f t="shared" si="129"/>
        <v>258.9865365562934</v>
      </c>
      <c r="L64" s="27">
        <f t="shared" si="129"/>
        <v>225.26251386219411</v>
      </c>
      <c r="M64" s="55" t="e">
        <f t="shared" si="129"/>
        <v>#DIV/0!</v>
      </c>
      <c r="N64" s="54">
        <f t="shared" si="129"/>
        <v>7.9688550943753326E-3</v>
      </c>
      <c r="O64" s="54">
        <f t="shared" si="129"/>
        <v>0.64865642864635398</v>
      </c>
      <c r="P64" s="27">
        <f t="shared" si="129"/>
        <v>322.56349630379344</v>
      </c>
      <c r="Q64" s="54">
        <f t="shared" si="129"/>
        <v>1.0208315089656066E-2</v>
      </c>
      <c r="R64" s="54">
        <f t="shared" si="129"/>
        <v>0.47775313796283247</v>
      </c>
      <c r="S64" s="27">
        <f t="shared" si="129"/>
        <v>236.87428623863073</v>
      </c>
      <c r="T64" s="27">
        <f t="shared" si="129"/>
        <v>316.13961626107107</v>
      </c>
      <c r="U64" s="27">
        <f t="shared" si="129"/>
        <v>271.88861378968312</v>
      </c>
      <c r="V64" s="55" t="e">
        <f t="shared" si="129"/>
        <v>#DIV/0!</v>
      </c>
      <c r="W64" s="54">
        <f t="shared" si="129"/>
        <v>7.7898681281871589E-3</v>
      </c>
      <c r="X64" s="54">
        <f t="shared" si="129"/>
        <v>0.51325445547077919</v>
      </c>
      <c r="Y64" s="27">
        <f t="shared" si="129"/>
        <v>258.13048361627051</v>
      </c>
      <c r="Z64" s="54">
        <f t="shared" si="129"/>
        <v>1.4128595010463497E-2</v>
      </c>
      <c r="AA64" s="54">
        <f t="shared" si="129"/>
        <v>0.43792018333218791</v>
      </c>
      <c r="AB64" s="27">
        <f t="shared" si="129"/>
        <v>216.90217959108614</v>
      </c>
      <c r="AC64" s="27">
        <f t="shared" si="129"/>
        <v>249.29151063108282</v>
      </c>
      <c r="AD64" s="27">
        <f t="shared" si="129"/>
        <v>240.70209562606308</v>
      </c>
      <c r="AE64" s="55" t="e">
        <f t="shared" si="129"/>
        <v>#DIV/0!</v>
      </c>
      <c r="AF64" s="54">
        <f t="shared" si="129"/>
        <v>7.0028998322556602E-3</v>
      </c>
      <c r="AG64" s="54">
        <f t="shared" si="129"/>
        <v>0.49943539000343073</v>
      </c>
      <c r="AH64" s="27">
        <f t="shared" si="129"/>
        <v>249.1548400456665</v>
      </c>
      <c r="AI64" s="54">
        <f t="shared" si="129"/>
        <v>8.1960448702499359E-3</v>
      </c>
      <c r="AJ64" s="54">
        <f t="shared" si="129"/>
        <v>0.62488316556462031</v>
      </c>
      <c r="AK64" s="27">
        <f t="shared" si="129"/>
        <v>311.71523487233509</v>
      </c>
      <c r="AL64" s="27">
        <f t="shared" si="129"/>
        <v>287.76857639534944</v>
      </c>
      <c r="AM64" s="27">
        <f t="shared" si="129"/>
        <v>273.500954557206</v>
      </c>
      <c r="AN64" s="55" t="e">
        <f t="shared" si="129"/>
        <v>#DIV/0!</v>
      </c>
      <c r="AO64" s="27">
        <f t="shared" si="129"/>
        <v>256.10662030323886</v>
      </c>
      <c r="AP64" s="21"/>
    </row>
    <row r="65" spans="1:42" ht="15.5" x14ac:dyDescent="0.35">
      <c r="A65" s="17"/>
      <c r="B65" s="17"/>
      <c r="C65" s="17"/>
      <c r="D65" s="21"/>
      <c r="E65" s="18"/>
      <c r="F65" s="18"/>
      <c r="G65" s="18"/>
      <c r="H65" s="18"/>
      <c r="I65" s="18"/>
      <c r="J65" s="18"/>
      <c r="K65" s="18"/>
      <c r="L65" s="18"/>
      <c r="M65" s="21"/>
      <c r="N65" s="18"/>
      <c r="O65" s="18"/>
      <c r="P65" s="18"/>
      <c r="Q65" s="18"/>
      <c r="R65" s="18"/>
      <c r="S65" s="18"/>
      <c r="T65" s="18"/>
      <c r="U65" s="18"/>
      <c r="V65" s="21"/>
      <c r="W65" s="18"/>
      <c r="X65" s="18"/>
      <c r="Y65" s="18"/>
      <c r="Z65" s="18"/>
      <c r="AA65" s="18"/>
      <c r="AB65" s="18"/>
      <c r="AC65" s="18"/>
      <c r="AD65" s="18"/>
      <c r="AE65" s="21"/>
      <c r="AF65" s="18"/>
      <c r="AG65" s="18"/>
      <c r="AH65" s="18"/>
      <c r="AI65" s="18"/>
      <c r="AJ65" s="18"/>
      <c r="AK65" s="18"/>
      <c r="AL65" s="18"/>
      <c r="AM65" s="18"/>
      <c r="AN65" s="21"/>
      <c r="AO65" s="18"/>
      <c r="AP65" s="21"/>
    </row>
    <row r="66" spans="1:42" ht="15.5" x14ac:dyDescent="0.35">
      <c r="A66" s="17"/>
      <c r="B66" s="19"/>
      <c r="C66" s="17"/>
      <c r="D66" s="21"/>
      <c r="E66" s="119" t="s">
        <v>22</v>
      </c>
      <c r="F66" s="119"/>
      <c r="G66" s="119"/>
      <c r="H66" s="119"/>
      <c r="I66" s="119"/>
      <c r="J66" s="119"/>
      <c r="K66" s="119"/>
      <c r="L66" s="119"/>
      <c r="M66" s="21"/>
      <c r="N66" s="119" t="s">
        <v>22</v>
      </c>
      <c r="O66" s="119"/>
      <c r="P66" s="119"/>
      <c r="Q66" s="119"/>
      <c r="R66" s="119"/>
      <c r="S66" s="119"/>
      <c r="T66" s="119"/>
      <c r="U66" s="119"/>
      <c r="V66" s="21"/>
      <c r="W66" s="119" t="s">
        <v>22</v>
      </c>
      <c r="X66" s="119"/>
      <c r="Y66" s="119"/>
      <c r="Z66" s="119"/>
      <c r="AA66" s="119"/>
      <c r="AB66" s="119"/>
      <c r="AC66" s="119"/>
      <c r="AD66" s="119"/>
      <c r="AE66" s="21"/>
      <c r="AF66" s="119" t="s">
        <v>22</v>
      </c>
      <c r="AG66" s="119"/>
      <c r="AH66" s="119"/>
      <c r="AI66" s="119"/>
      <c r="AJ66" s="119"/>
      <c r="AK66" s="119"/>
      <c r="AL66" s="119"/>
      <c r="AM66" s="119"/>
      <c r="AN66" s="21"/>
      <c r="AO66" s="48" t="s">
        <v>22</v>
      </c>
      <c r="AP66" s="21"/>
    </row>
    <row r="67" spans="1:42" ht="15.5" x14ac:dyDescent="0.35">
      <c r="A67" s="17"/>
      <c r="B67" s="20"/>
      <c r="C67" s="17"/>
      <c r="D67" s="21"/>
      <c r="E67" s="118" t="s">
        <v>15</v>
      </c>
      <c r="F67" s="118"/>
      <c r="G67" s="118"/>
      <c r="H67" s="118"/>
      <c r="I67" s="118"/>
      <c r="J67" s="118"/>
      <c r="K67" s="118"/>
      <c r="L67" s="118"/>
      <c r="M67" s="21"/>
      <c r="N67" s="118" t="s">
        <v>16</v>
      </c>
      <c r="O67" s="118"/>
      <c r="P67" s="118"/>
      <c r="Q67" s="118"/>
      <c r="R67" s="118"/>
      <c r="S67" s="118"/>
      <c r="T67" s="118"/>
      <c r="U67" s="118"/>
      <c r="V67" s="21"/>
      <c r="W67" s="118" t="s">
        <v>17</v>
      </c>
      <c r="X67" s="118"/>
      <c r="Y67" s="118"/>
      <c r="Z67" s="118"/>
      <c r="AA67" s="118"/>
      <c r="AB67" s="118"/>
      <c r="AC67" s="118"/>
      <c r="AD67" s="118"/>
      <c r="AE67" s="21"/>
      <c r="AF67" s="118" t="s">
        <v>18</v>
      </c>
      <c r="AG67" s="118"/>
      <c r="AH67" s="118"/>
      <c r="AI67" s="118"/>
      <c r="AJ67" s="118"/>
      <c r="AK67" s="118"/>
      <c r="AL67" s="118"/>
      <c r="AM67" s="118"/>
      <c r="AN67" s="21"/>
      <c r="AO67" s="35" t="s">
        <v>43</v>
      </c>
      <c r="AP67" s="21"/>
    </row>
    <row r="68" spans="1:42" ht="15.5" x14ac:dyDescent="0.35">
      <c r="A68" s="17"/>
      <c r="B68" s="17"/>
      <c r="C68" s="17"/>
      <c r="D68" s="21"/>
      <c r="E68" s="118" t="s">
        <v>44</v>
      </c>
      <c r="F68" s="118"/>
      <c r="G68" s="118"/>
      <c r="H68" s="118" t="s">
        <v>45</v>
      </c>
      <c r="I68" s="118"/>
      <c r="J68" s="118"/>
      <c r="K68" s="24" t="s">
        <v>46</v>
      </c>
      <c r="L68" s="24" t="s">
        <v>19</v>
      </c>
      <c r="M68" s="21"/>
      <c r="N68" s="118" t="s">
        <v>44</v>
      </c>
      <c r="O68" s="118"/>
      <c r="P68" s="118"/>
      <c r="Q68" s="118" t="s">
        <v>45</v>
      </c>
      <c r="R68" s="118"/>
      <c r="S68" s="118"/>
      <c r="T68" s="24" t="s">
        <v>46</v>
      </c>
      <c r="U68" s="24" t="s">
        <v>19</v>
      </c>
      <c r="V68" s="21"/>
      <c r="W68" s="118" t="s">
        <v>44</v>
      </c>
      <c r="X68" s="118"/>
      <c r="Y68" s="118"/>
      <c r="Z68" s="118" t="s">
        <v>45</v>
      </c>
      <c r="AA68" s="118"/>
      <c r="AB68" s="118"/>
      <c r="AC68" s="24" t="s">
        <v>46</v>
      </c>
      <c r="AD68" s="24" t="s">
        <v>19</v>
      </c>
      <c r="AE68" s="21"/>
      <c r="AF68" s="118" t="s">
        <v>44</v>
      </c>
      <c r="AG68" s="118"/>
      <c r="AH68" s="118"/>
      <c r="AI68" s="118" t="s">
        <v>45</v>
      </c>
      <c r="AJ68" s="118"/>
      <c r="AK68" s="118"/>
      <c r="AL68" s="24" t="s">
        <v>46</v>
      </c>
      <c r="AM68" s="24" t="s">
        <v>19</v>
      </c>
      <c r="AN68" s="21"/>
      <c r="AO68" s="37"/>
      <c r="AP68" s="21"/>
    </row>
    <row r="69" spans="1:42" ht="15.5" x14ac:dyDescent="0.35">
      <c r="A69" s="17"/>
      <c r="B69" s="17"/>
      <c r="C69" s="17"/>
      <c r="D69" s="21"/>
      <c r="E69" s="35" t="s">
        <v>47</v>
      </c>
      <c r="F69" s="35" t="s">
        <v>48</v>
      </c>
      <c r="G69" s="35" t="s">
        <v>49</v>
      </c>
      <c r="H69" s="35" t="s">
        <v>47</v>
      </c>
      <c r="I69" s="35" t="s">
        <v>48</v>
      </c>
      <c r="J69" s="35" t="s">
        <v>49</v>
      </c>
      <c r="K69" s="24"/>
      <c r="L69" s="24"/>
      <c r="M69" s="21"/>
      <c r="N69" s="35" t="s">
        <v>47</v>
      </c>
      <c r="O69" s="35" t="s">
        <v>48</v>
      </c>
      <c r="P69" s="35" t="s">
        <v>49</v>
      </c>
      <c r="Q69" s="35" t="s">
        <v>47</v>
      </c>
      <c r="R69" s="35" t="s">
        <v>48</v>
      </c>
      <c r="S69" s="35" t="s">
        <v>49</v>
      </c>
      <c r="T69" s="35" t="s">
        <v>49</v>
      </c>
      <c r="U69" s="35" t="s">
        <v>49</v>
      </c>
      <c r="V69" s="21"/>
      <c r="W69" s="35" t="s">
        <v>47</v>
      </c>
      <c r="X69" s="35" t="s">
        <v>48</v>
      </c>
      <c r="Y69" s="35" t="s">
        <v>49</v>
      </c>
      <c r="Z69" s="35" t="s">
        <v>47</v>
      </c>
      <c r="AA69" s="35" t="s">
        <v>48</v>
      </c>
      <c r="AB69" s="35" t="s">
        <v>49</v>
      </c>
      <c r="AC69" s="35" t="s">
        <v>49</v>
      </c>
      <c r="AD69" s="35" t="s">
        <v>49</v>
      </c>
      <c r="AE69" s="21"/>
      <c r="AF69" s="35" t="s">
        <v>47</v>
      </c>
      <c r="AG69" s="35" t="s">
        <v>48</v>
      </c>
      <c r="AH69" s="35" t="s">
        <v>49</v>
      </c>
      <c r="AI69" s="35" t="s">
        <v>47</v>
      </c>
      <c r="AJ69" s="35" t="s">
        <v>48</v>
      </c>
      <c r="AK69" s="35" t="s">
        <v>49</v>
      </c>
      <c r="AL69" s="35" t="s">
        <v>49</v>
      </c>
      <c r="AM69" s="35" t="s">
        <v>49</v>
      </c>
      <c r="AN69" s="21"/>
      <c r="AO69" s="35" t="s">
        <v>49</v>
      </c>
      <c r="AP69" s="21"/>
    </row>
    <row r="70" spans="1:42" ht="15.5" x14ac:dyDescent="0.35">
      <c r="A70" s="17"/>
      <c r="B70" s="17"/>
      <c r="C70" s="17"/>
      <c r="D70" s="21"/>
      <c r="E70" s="18"/>
      <c r="F70" s="18"/>
      <c r="G70" s="18"/>
      <c r="H70" s="18"/>
      <c r="I70" s="18"/>
      <c r="J70" s="18"/>
      <c r="K70" s="18"/>
      <c r="L70" s="18"/>
      <c r="M70" s="21"/>
      <c r="N70" s="18"/>
      <c r="O70" s="18"/>
      <c r="P70" s="18"/>
      <c r="Q70" s="18"/>
      <c r="R70" s="18"/>
      <c r="S70" s="18"/>
      <c r="T70" s="18"/>
      <c r="U70" s="18"/>
      <c r="V70" s="21"/>
      <c r="W70" s="18"/>
      <c r="X70" s="18"/>
      <c r="Y70" s="18"/>
      <c r="Z70" s="18"/>
      <c r="AA70" s="18"/>
      <c r="AB70" s="18"/>
      <c r="AC70" s="18"/>
      <c r="AD70" s="18"/>
      <c r="AE70" s="21"/>
      <c r="AF70" s="18"/>
      <c r="AG70" s="18"/>
      <c r="AH70" s="18"/>
      <c r="AI70" s="18"/>
      <c r="AJ70" s="18"/>
      <c r="AK70" s="18"/>
      <c r="AL70" s="18"/>
      <c r="AM70" s="18"/>
      <c r="AN70" s="21"/>
      <c r="AO70" s="18"/>
      <c r="AP70" s="21"/>
    </row>
    <row r="71" spans="1:42" ht="15.5" x14ac:dyDescent="0.35">
      <c r="A71" s="17"/>
      <c r="B71" s="28">
        <v>1</v>
      </c>
      <c r="C71" s="17"/>
      <c r="D71" s="21"/>
      <c r="E71" s="38">
        <v>4.6768999999999998</v>
      </c>
      <c r="F71" s="38">
        <v>5.4983000000000004</v>
      </c>
      <c r="G71" s="35">
        <f>((F71-E71)/2)*1000</f>
        <v>410.70000000000027</v>
      </c>
      <c r="H71" s="38">
        <v>4.6942000000000004</v>
      </c>
      <c r="I71" s="38">
        <v>5.3273000000000001</v>
      </c>
      <c r="J71" s="35">
        <f>((I71-H71)/2)*1000</f>
        <v>316.5499999999999</v>
      </c>
      <c r="K71" s="35">
        <f>MAX(G71,J71)</f>
        <v>410.70000000000027</v>
      </c>
      <c r="L71" s="35">
        <f>AVERAGE(G71,J71)</f>
        <v>363.62500000000011</v>
      </c>
      <c r="M71" s="21"/>
      <c r="N71" s="38">
        <v>4.6832000000000003</v>
      </c>
      <c r="O71" s="38">
        <v>5.8250999999999999</v>
      </c>
      <c r="P71" s="35">
        <f>((O71-N71)/2)*1000</f>
        <v>570.94999999999982</v>
      </c>
      <c r="Q71" s="38">
        <v>4.7009999999999996</v>
      </c>
      <c r="R71" s="38">
        <v>5.5056000000000003</v>
      </c>
      <c r="S71" s="35">
        <f>((R71-Q71)/2)*1000</f>
        <v>402.3000000000003</v>
      </c>
      <c r="T71" s="35">
        <f>MAX(P71,S71)</f>
        <v>570.94999999999982</v>
      </c>
      <c r="U71" s="35">
        <f>AVERAGE(P71,S71)</f>
        <v>486.62500000000006</v>
      </c>
      <c r="V71" s="21"/>
      <c r="W71" s="38">
        <v>4.6882999999999999</v>
      </c>
      <c r="X71" s="38">
        <v>5.9702999999999999</v>
      </c>
      <c r="Y71" s="35">
        <f>((X71-W71)/2)*1000</f>
        <v>641</v>
      </c>
      <c r="Z71" s="38">
        <v>4.6723999999999997</v>
      </c>
      <c r="AA71" s="38">
        <v>5.7355999999999998</v>
      </c>
      <c r="AB71" s="35">
        <f>((AA71-Z71)/2)*1000</f>
        <v>531.6</v>
      </c>
      <c r="AC71" s="35">
        <f>MAX(Y71,AB71)</f>
        <v>641</v>
      </c>
      <c r="AD71" s="35">
        <f>AVERAGE(Y71,AB71)</f>
        <v>586.29999999999995</v>
      </c>
      <c r="AE71" s="21"/>
      <c r="AF71" s="38">
        <v>4.6825999999999999</v>
      </c>
      <c r="AG71" s="38">
        <v>5.5751999999999997</v>
      </c>
      <c r="AH71" s="35">
        <f>((AG71-AF71)/2)*1000</f>
        <v>446.2999999999999</v>
      </c>
      <c r="AI71" s="38">
        <v>4.6845999999999997</v>
      </c>
      <c r="AJ71" s="38">
        <v>5.4652000000000003</v>
      </c>
      <c r="AK71" s="35">
        <f>((AJ71-AI71)/2)*1000</f>
        <v>390.3000000000003</v>
      </c>
      <c r="AL71" s="35">
        <f>MAX(AH71,AK71)</f>
        <v>446.2999999999999</v>
      </c>
      <c r="AM71" s="35">
        <f>AVERAGE(AH71,AK71)</f>
        <v>418.30000000000007</v>
      </c>
      <c r="AN71" s="21"/>
      <c r="AO71" s="35">
        <f t="shared" ref="AO71:AO82" si="130">AVERAGE(U71,AD71,AM71)</f>
        <v>497.07499999999999</v>
      </c>
      <c r="AP71" s="21"/>
    </row>
    <row r="72" spans="1:42" ht="15.5" x14ac:dyDescent="0.35">
      <c r="A72" s="17"/>
      <c r="B72" s="28">
        <v>2</v>
      </c>
      <c r="C72" s="17"/>
      <c r="D72" s="21"/>
      <c r="E72" s="38">
        <v>4.6773999999999996</v>
      </c>
      <c r="F72" s="38">
        <v>5.61</v>
      </c>
      <c r="G72" s="35">
        <f t="shared" ref="G72:G75" si="131">((F72-E72)/2)*1000</f>
        <v>466.30000000000041</v>
      </c>
      <c r="H72" s="38">
        <v>4.6852999999999998</v>
      </c>
      <c r="I72" s="38">
        <v>5.5343999999999998</v>
      </c>
      <c r="J72" s="35">
        <f t="shared" ref="J72:J75" si="132">((I72-H72)/2)*1000</f>
        <v>424.54999999999995</v>
      </c>
      <c r="K72" s="35">
        <f t="shared" ref="K72:K75" si="133">MAX(G72,J72)</f>
        <v>466.30000000000041</v>
      </c>
      <c r="L72" s="35">
        <f t="shared" ref="L72:L75" si="134">AVERAGE(G72,J72)</f>
        <v>445.42500000000018</v>
      </c>
      <c r="M72" s="21"/>
      <c r="N72" s="38">
        <v>4.6772</v>
      </c>
      <c r="O72" s="38">
        <v>6.1803999999999997</v>
      </c>
      <c r="P72" s="35">
        <f t="shared" ref="P72:P75" si="135">((O72-N72)/2)*1000</f>
        <v>751.5999999999998</v>
      </c>
      <c r="Q72" s="38">
        <v>4.6871999999999998</v>
      </c>
      <c r="R72" s="38">
        <v>6.2885</v>
      </c>
      <c r="S72" s="35">
        <f t="shared" ref="S72:S75" si="136">((R72-Q72)/2)*1000</f>
        <v>800.65000000000009</v>
      </c>
      <c r="T72" s="35">
        <f t="shared" ref="T72:T75" si="137">MAX(P72,S72)</f>
        <v>800.65000000000009</v>
      </c>
      <c r="U72" s="35">
        <f t="shared" ref="U72:U75" si="138">AVERAGE(P72,S72)</f>
        <v>776.125</v>
      </c>
      <c r="V72" s="21"/>
      <c r="W72" s="38">
        <v>4.6814</v>
      </c>
      <c r="X72" s="38">
        <v>6.0083000000000002</v>
      </c>
      <c r="Y72" s="35">
        <f t="shared" ref="Y72:Y75" si="139">((X72-W72)/2)*1000</f>
        <v>663.45</v>
      </c>
      <c r="Z72" s="38">
        <v>4.6681999999999997</v>
      </c>
      <c r="AA72" s="38">
        <v>5.8681000000000001</v>
      </c>
      <c r="AB72" s="35">
        <f t="shared" ref="AB72:AB75" si="140">((AA72-Z72)/2)*1000</f>
        <v>599.95000000000016</v>
      </c>
      <c r="AC72" s="35">
        <f t="shared" ref="AC72:AC75" si="141">MAX(Y72,AB72)</f>
        <v>663.45</v>
      </c>
      <c r="AD72" s="35">
        <f>Y72</f>
        <v>663.45</v>
      </c>
      <c r="AE72" s="21"/>
      <c r="AF72" s="38">
        <v>4.6841999999999997</v>
      </c>
      <c r="AG72" s="38">
        <v>6.1467000000000001</v>
      </c>
      <c r="AH72" s="35">
        <f t="shared" ref="AH72:AH75" si="142">((AG72-AF72)/2)*1000</f>
        <v>731.25000000000023</v>
      </c>
      <c r="AI72" s="38">
        <v>4.6863000000000001</v>
      </c>
      <c r="AJ72" s="38">
        <v>5.6029</v>
      </c>
      <c r="AK72" s="35">
        <f t="shared" ref="AK72:AK75" si="143">((AJ72-AI72)/2)*1000</f>
        <v>458.29999999999995</v>
      </c>
      <c r="AL72" s="35">
        <f t="shared" ref="AL72:AL75" si="144">MAX(AH72,AK72)</f>
        <v>731.25000000000023</v>
      </c>
      <c r="AM72" s="35">
        <f t="shared" ref="AM72:AM75" si="145">AVERAGE(AH72,AK72)</f>
        <v>594.77500000000009</v>
      </c>
      <c r="AN72" s="21"/>
      <c r="AO72" s="35">
        <f t="shared" si="130"/>
        <v>678.11666666666667</v>
      </c>
      <c r="AP72" s="21"/>
    </row>
    <row r="73" spans="1:42" ht="15.5" x14ac:dyDescent="0.35">
      <c r="A73" s="17"/>
      <c r="B73" s="28">
        <v>3</v>
      </c>
      <c r="C73" s="17"/>
      <c r="D73" s="21"/>
      <c r="E73" s="38">
        <v>4.6798999999999999</v>
      </c>
      <c r="F73" s="38">
        <v>5.9965000000000002</v>
      </c>
      <c r="G73" s="35">
        <f t="shared" si="131"/>
        <v>658.30000000000007</v>
      </c>
      <c r="H73" s="38">
        <v>4.6936999999999998</v>
      </c>
      <c r="I73" s="38">
        <v>6.2008999999999999</v>
      </c>
      <c r="J73" s="35">
        <f t="shared" si="132"/>
        <v>753.6</v>
      </c>
      <c r="K73" s="35">
        <f t="shared" si="133"/>
        <v>753.6</v>
      </c>
      <c r="L73" s="35">
        <f t="shared" si="134"/>
        <v>705.95</v>
      </c>
      <c r="M73" s="21"/>
      <c r="N73" s="38">
        <v>4.6722000000000001</v>
      </c>
      <c r="O73" s="38">
        <v>7.0563000000000002</v>
      </c>
      <c r="P73" s="35">
        <f t="shared" si="135"/>
        <v>1192.05</v>
      </c>
      <c r="Q73" s="38">
        <v>4.6909999999999998</v>
      </c>
      <c r="R73" s="38">
        <v>6.4875999999999996</v>
      </c>
      <c r="S73" s="35">
        <f t="shared" si="136"/>
        <v>898.29999999999984</v>
      </c>
      <c r="T73" s="35">
        <f t="shared" si="137"/>
        <v>1192.05</v>
      </c>
      <c r="U73" s="35">
        <v>1135</v>
      </c>
      <c r="V73" s="21"/>
      <c r="W73" s="38">
        <v>4.6988000000000003</v>
      </c>
      <c r="X73" s="38">
        <v>6.7840999999999996</v>
      </c>
      <c r="Y73" s="35">
        <f t="shared" si="139"/>
        <v>1042.6499999999996</v>
      </c>
      <c r="Z73" s="38">
        <v>4.6787000000000001</v>
      </c>
      <c r="AA73" s="38">
        <v>6.3780000000000001</v>
      </c>
      <c r="AB73" s="35">
        <f t="shared" si="140"/>
        <v>849.65</v>
      </c>
      <c r="AC73" s="35">
        <f t="shared" si="141"/>
        <v>1042.6499999999996</v>
      </c>
      <c r="AD73" s="35">
        <v>1025.8875</v>
      </c>
      <c r="AE73" s="21"/>
      <c r="AF73" s="38">
        <v>4.6947999999999999</v>
      </c>
      <c r="AG73" s="38">
        <v>6.4789000000000003</v>
      </c>
      <c r="AH73" s="35">
        <f t="shared" si="142"/>
        <v>892.05000000000018</v>
      </c>
      <c r="AI73" s="38">
        <v>4.6929999999999996</v>
      </c>
      <c r="AJ73" s="38">
        <v>6.8506999999999998</v>
      </c>
      <c r="AK73" s="35">
        <f t="shared" si="143"/>
        <v>1078.8500000000001</v>
      </c>
      <c r="AL73" s="35">
        <f t="shared" si="144"/>
        <v>1078.8500000000001</v>
      </c>
      <c r="AM73" s="35">
        <v>1083.6750000000002</v>
      </c>
      <c r="AN73" s="21"/>
      <c r="AO73" s="35">
        <f t="shared" si="130"/>
        <v>1081.5208333333333</v>
      </c>
      <c r="AP73" s="21"/>
    </row>
    <row r="74" spans="1:42" ht="15.5" x14ac:dyDescent="0.35">
      <c r="A74" s="17"/>
      <c r="B74" s="28">
        <v>4</v>
      </c>
      <c r="C74" s="17"/>
      <c r="D74" s="21"/>
      <c r="E74" s="38">
        <v>4.6978</v>
      </c>
      <c r="F74" s="38">
        <v>5.4603999999999999</v>
      </c>
      <c r="G74" s="35">
        <f t="shared" si="131"/>
        <v>381.29999999999995</v>
      </c>
      <c r="H74" s="38">
        <v>4.7015000000000002</v>
      </c>
      <c r="I74" s="38">
        <v>5.3803000000000001</v>
      </c>
      <c r="J74" s="35">
        <f t="shared" si="132"/>
        <v>339.39999999999992</v>
      </c>
      <c r="K74" s="35">
        <f t="shared" si="133"/>
        <v>381.29999999999995</v>
      </c>
      <c r="L74" s="35">
        <f t="shared" si="134"/>
        <v>360.34999999999991</v>
      </c>
      <c r="M74" s="21"/>
      <c r="N74" s="38">
        <v>4.7089999999999996</v>
      </c>
      <c r="O74" s="38">
        <v>5.3327</v>
      </c>
      <c r="P74" s="35">
        <f t="shared" si="135"/>
        <v>311.85000000000019</v>
      </c>
      <c r="Q74" s="38">
        <v>4.6910999999999996</v>
      </c>
      <c r="R74" s="38">
        <v>5.3144999999999998</v>
      </c>
      <c r="S74" s="35">
        <f t="shared" si="136"/>
        <v>311.7000000000001</v>
      </c>
      <c r="T74" s="35">
        <f t="shared" si="137"/>
        <v>311.85000000000019</v>
      </c>
      <c r="U74" s="35">
        <v>398.16250000000014</v>
      </c>
      <c r="V74" s="21"/>
      <c r="W74" s="38">
        <v>4.6715</v>
      </c>
      <c r="X74" s="38">
        <v>5.6467000000000001</v>
      </c>
      <c r="Y74" s="35">
        <f t="shared" si="139"/>
        <v>487.6</v>
      </c>
      <c r="Z74" s="38">
        <v>4.6990999999999996</v>
      </c>
      <c r="AA74" s="38">
        <v>5.4351000000000003</v>
      </c>
      <c r="AB74" s="35">
        <f t="shared" si="140"/>
        <v>368.00000000000034</v>
      </c>
      <c r="AC74" s="35">
        <f t="shared" si="141"/>
        <v>487.6</v>
      </c>
      <c r="AD74" s="35">
        <f t="shared" ref="AD74:AD75" si="146">AVERAGE(Y74,AB74)</f>
        <v>427.80000000000018</v>
      </c>
      <c r="AE74" s="21"/>
      <c r="AF74" s="38">
        <v>4.6917999999999997</v>
      </c>
      <c r="AG74" s="38">
        <v>5.1505000000000001</v>
      </c>
      <c r="AH74" s="35">
        <f t="shared" si="142"/>
        <v>229.35000000000016</v>
      </c>
      <c r="AI74" s="38">
        <v>4.6938000000000004</v>
      </c>
      <c r="AJ74" s="38">
        <v>5.3132000000000001</v>
      </c>
      <c r="AK74" s="35">
        <f t="shared" si="143"/>
        <v>309.69999999999987</v>
      </c>
      <c r="AL74" s="35">
        <f t="shared" si="144"/>
        <v>309.69999999999987</v>
      </c>
      <c r="AM74" s="35">
        <v>331.77499999999998</v>
      </c>
      <c r="AN74" s="21"/>
      <c r="AO74" s="35">
        <f t="shared" si="130"/>
        <v>385.91250000000008</v>
      </c>
      <c r="AP74" s="21"/>
    </row>
    <row r="75" spans="1:42" ht="15.5" x14ac:dyDescent="0.35">
      <c r="A75" s="17"/>
      <c r="B75" s="28">
        <v>5</v>
      </c>
      <c r="C75" s="17"/>
      <c r="D75" s="21"/>
      <c r="E75" s="38">
        <v>4.6786000000000003</v>
      </c>
      <c r="F75" s="38">
        <v>6.1162999999999998</v>
      </c>
      <c r="G75" s="35">
        <f t="shared" si="131"/>
        <v>718.8499999999998</v>
      </c>
      <c r="H75" s="38">
        <v>4.6902999999999997</v>
      </c>
      <c r="I75" s="38">
        <v>6.3978000000000002</v>
      </c>
      <c r="J75" s="35">
        <f t="shared" si="132"/>
        <v>853.75000000000023</v>
      </c>
      <c r="K75" s="35">
        <f t="shared" si="133"/>
        <v>853.75000000000023</v>
      </c>
      <c r="L75" s="35">
        <f t="shared" si="134"/>
        <v>786.3</v>
      </c>
      <c r="M75" s="21"/>
      <c r="N75" s="38">
        <v>4.6955999999999998</v>
      </c>
      <c r="O75" s="38">
        <v>6.9722999999999997</v>
      </c>
      <c r="P75" s="35">
        <f t="shared" si="135"/>
        <v>1138.3499999999999</v>
      </c>
      <c r="Q75" s="38">
        <v>4.6820000000000004</v>
      </c>
      <c r="R75" s="38">
        <v>7.4267000000000003</v>
      </c>
      <c r="S75" s="35">
        <f t="shared" si="136"/>
        <v>1372.35</v>
      </c>
      <c r="T75" s="35">
        <f t="shared" si="137"/>
        <v>1372.35</v>
      </c>
      <c r="U75" s="35">
        <f t="shared" si="138"/>
        <v>1255.3499999999999</v>
      </c>
      <c r="V75" s="21"/>
      <c r="W75" s="38">
        <v>4.6909000000000001</v>
      </c>
      <c r="X75" s="38">
        <v>7.2874999999999996</v>
      </c>
      <c r="Y75" s="35">
        <f t="shared" si="139"/>
        <v>1298.2999999999997</v>
      </c>
      <c r="Z75" s="38">
        <v>4.6909999999999998</v>
      </c>
      <c r="AA75" s="38">
        <v>6.5350999999999999</v>
      </c>
      <c r="AB75" s="35">
        <f t="shared" si="140"/>
        <v>922.05000000000007</v>
      </c>
      <c r="AC75" s="35">
        <f t="shared" si="141"/>
        <v>1298.2999999999997</v>
      </c>
      <c r="AD75" s="35">
        <f t="shared" si="146"/>
        <v>1110.175</v>
      </c>
      <c r="AE75" s="21"/>
      <c r="AF75" s="38">
        <v>4.6806000000000001</v>
      </c>
      <c r="AG75" s="38">
        <v>7.0797999999999996</v>
      </c>
      <c r="AH75" s="35">
        <f t="shared" si="142"/>
        <v>1199.5999999999997</v>
      </c>
      <c r="AI75" s="38">
        <v>4.6993</v>
      </c>
      <c r="AJ75" s="38">
        <v>6.3773999999999997</v>
      </c>
      <c r="AK75" s="35">
        <f t="shared" si="143"/>
        <v>839.04999999999984</v>
      </c>
      <c r="AL75" s="35">
        <f t="shared" si="144"/>
        <v>1199.5999999999997</v>
      </c>
      <c r="AM75" s="35">
        <f t="shared" si="145"/>
        <v>1019.3249999999998</v>
      </c>
      <c r="AN75" s="21"/>
      <c r="AO75" s="35">
        <f t="shared" si="130"/>
        <v>1128.2833333333331</v>
      </c>
      <c r="AP75" s="21"/>
    </row>
    <row r="76" spans="1:42" ht="15.5" x14ac:dyDescent="0.35">
      <c r="A76" s="17"/>
      <c r="B76" s="28">
        <v>7</v>
      </c>
      <c r="C76" s="17"/>
      <c r="D76" s="21"/>
      <c r="E76" s="38">
        <v>4.6832000000000003</v>
      </c>
      <c r="F76" s="38">
        <v>6.0456000000000003</v>
      </c>
      <c r="G76" s="35">
        <f>((F76-E76)/2)*1000</f>
        <v>681.2</v>
      </c>
      <c r="H76" s="38">
        <v>4.6902999999999997</v>
      </c>
      <c r="I76" s="38">
        <v>5.4562999999999997</v>
      </c>
      <c r="J76" s="35">
        <f>((I76-H76)/2)*1000</f>
        <v>383</v>
      </c>
      <c r="K76" s="35">
        <f>MAX(G76,J76)</f>
        <v>681.2</v>
      </c>
      <c r="L76" s="35">
        <f>AVERAGE(G76,J76)</f>
        <v>532.1</v>
      </c>
      <c r="M76" s="21"/>
      <c r="N76" s="38">
        <v>4.6814999999999998</v>
      </c>
      <c r="O76" s="38">
        <v>6.1656000000000004</v>
      </c>
      <c r="P76" s="35">
        <f>((O76-N76)/2)*1000</f>
        <v>742.0500000000003</v>
      </c>
      <c r="Q76" s="38">
        <v>4.6955999999999998</v>
      </c>
      <c r="R76" s="38">
        <v>5.7380000000000004</v>
      </c>
      <c r="S76" s="35">
        <f>((R76-Q76)/2)*1000</f>
        <v>521.20000000000027</v>
      </c>
      <c r="T76" s="35">
        <f>MAX(P76,S76)</f>
        <v>742.0500000000003</v>
      </c>
      <c r="U76" s="35">
        <f>AVERAGE(P76,S76)</f>
        <v>631.62500000000023</v>
      </c>
      <c r="V76" s="21"/>
      <c r="W76" s="38">
        <v>4.6795999999999998</v>
      </c>
      <c r="X76" s="38">
        <v>6.3080999999999996</v>
      </c>
      <c r="Y76" s="35">
        <f>((X76-W76)/2)*1000</f>
        <v>814.24999999999989</v>
      </c>
      <c r="Z76" s="38">
        <v>4.6821999999999999</v>
      </c>
      <c r="AA76" s="38">
        <v>5.8632999999999997</v>
      </c>
      <c r="AB76" s="35">
        <f>((AA76-Z76)/2)*1000</f>
        <v>590.54999999999995</v>
      </c>
      <c r="AC76" s="35">
        <f>MAX(Y76,AB76)</f>
        <v>814.24999999999989</v>
      </c>
      <c r="AD76" s="35">
        <f>AVERAGE(Y76,AB76)</f>
        <v>702.39999999999986</v>
      </c>
      <c r="AE76" s="21"/>
      <c r="AF76" s="38">
        <v>4.7087000000000003</v>
      </c>
      <c r="AG76" s="38">
        <v>5.9646999999999997</v>
      </c>
      <c r="AH76" s="35">
        <f>((AG76-AF76)/2)*1000</f>
        <v>627.99999999999966</v>
      </c>
      <c r="AI76" s="38">
        <v>4.6828000000000003</v>
      </c>
      <c r="AJ76" s="38">
        <v>5.7975000000000003</v>
      </c>
      <c r="AK76" s="35">
        <f>((AJ76-AI76)/2)*1000</f>
        <v>557.35</v>
      </c>
      <c r="AL76" s="35">
        <f>MAX(AH76,AK76)</f>
        <v>627.99999999999966</v>
      </c>
      <c r="AM76" s="35">
        <f>AVERAGE(AH76,AK76)</f>
        <v>592.67499999999984</v>
      </c>
      <c r="AN76" s="21"/>
      <c r="AO76" s="35">
        <f t="shared" si="130"/>
        <v>642.23333333333323</v>
      </c>
      <c r="AP76" s="21"/>
    </row>
    <row r="77" spans="1:42" ht="15.5" x14ac:dyDescent="0.35">
      <c r="A77" s="17"/>
      <c r="B77" s="28">
        <v>8</v>
      </c>
      <c r="C77" s="17"/>
      <c r="D77" s="21"/>
      <c r="E77" s="38">
        <v>4.6894999999999998</v>
      </c>
      <c r="F77" s="38">
        <v>6.1238999999999999</v>
      </c>
      <c r="G77" s="35">
        <f t="shared" ref="G77:G79" si="147">((F77-E77)/2)*1000</f>
        <v>717.2</v>
      </c>
      <c r="H77" s="38">
        <v>4.6894</v>
      </c>
      <c r="I77" s="38">
        <v>5.7728000000000002</v>
      </c>
      <c r="J77" s="35">
        <f t="shared" ref="J77:J79" si="148">((I77-H77)/2)*1000</f>
        <v>541.70000000000005</v>
      </c>
      <c r="K77" s="35">
        <f t="shared" ref="K77:K79" si="149">MAX(G77,J77)</f>
        <v>717.2</v>
      </c>
      <c r="L77" s="35">
        <f t="shared" ref="L77:L79" si="150">AVERAGE(G77,J77)</f>
        <v>629.45000000000005</v>
      </c>
      <c r="M77" s="21"/>
      <c r="N77" s="38">
        <v>4.6816000000000004</v>
      </c>
      <c r="O77" s="38">
        <v>6.5746000000000002</v>
      </c>
      <c r="P77" s="35">
        <f t="shared" ref="P77:P79" si="151">((O77-N77)/2)*1000</f>
        <v>946.49999999999989</v>
      </c>
      <c r="Q77" s="38">
        <v>4.6811999999999996</v>
      </c>
      <c r="R77" s="38">
        <v>6.1788999999999996</v>
      </c>
      <c r="S77" s="35">
        <f t="shared" ref="S77:S79" si="152">((R77-Q77)/2)*1000</f>
        <v>748.85</v>
      </c>
      <c r="T77" s="35">
        <f t="shared" ref="T77:T79" si="153">MAX(P77,S77)</f>
        <v>946.49999999999989</v>
      </c>
      <c r="U77" s="35">
        <f t="shared" ref="U77:U79" si="154">AVERAGE(P77,S77)</f>
        <v>847.67499999999995</v>
      </c>
      <c r="V77" s="21"/>
      <c r="W77" s="38">
        <v>4.7122000000000002</v>
      </c>
      <c r="X77" s="38">
        <v>6.4480000000000004</v>
      </c>
      <c r="Y77" s="35">
        <f t="shared" ref="Y77:Y79" si="155">((X77-W77)/2)*1000</f>
        <v>867.90000000000009</v>
      </c>
      <c r="Z77" s="38">
        <v>4.6867000000000001</v>
      </c>
      <c r="AA77" s="38">
        <v>6.0446999999999997</v>
      </c>
      <c r="AB77" s="35">
        <f t="shared" ref="AB77:AB79" si="156">((AA77-Z77)/2)*1000</f>
        <v>678.99999999999977</v>
      </c>
      <c r="AC77" s="35">
        <f t="shared" ref="AC77:AC79" si="157">MAX(Y77,AB77)</f>
        <v>867.90000000000009</v>
      </c>
      <c r="AD77" s="35">
        <f t="shared" ref="AD77:AD79" si="158">AVERAGE(Y77,AB77)</f>
        <v>773.44999999999993</v>
      </c>
      <c r="AE77" s="21"/>
      <c r="AF77" s="38">
        <v>4.6897000000000002</v>
      </c>
      <c r="AG77" s="38">
        <v>6.0130999999999997</v>
      </c>
      <c r="AH77" s="35">
        <f t="shared" ref="AH77:AH79" si="159">((AG77-AF77)/2)*1000</f>
        <v>661.6999999999997</v>
      </c>
      <c r="AI77" s="38">
        <v>4.6931000000000003</v>
      </c>
      <c r="AJ77" s="38">
        <v>6.0907999999999998</v>
      </c>
      <c r="AK77" s="35">
        <f t="shared" ref="AK77:AK79" si="160">((AJ77-AI77)/2)*1000</f>
        <v>698.8499999999998</v>
      </c>
      <c r="AL77" s="35">
        <f t="shared" ref="AL77:AL79" si="161">MAX(AH77,AK77)</f>
        <v>698.8499999999998</v>
      </c>
      <c r="AM77" s="35">
        <f t="shared" ref="AM77:AM79" si="162">AVERAGE(AH77,AK77)</f>
        <v>680.27499999999975</v>
      </c>
      <c r="AN77" s="21"/>
      <c r="AO77" s="35">
        <f t="shared" si="130"/>
        <v>767.13333333333321</v>
      </c>
      <c r="AP77" s="21"/>
    </row>
    <row r="78" spans="1:42" ht="15.5" x14ac:dyDescent="0.35">
      <c r="A78" s="17"/>
      <c r="B78" s="28">
        <v>9</v>
      </c>
      <c r="C78" s="17"/>
      <c r="D78" s="21"/>
      <c r="E78" s="38">
        <v>4.6967999999999996</v>
      </c>
      <c r="F78" s="38">
        <v>6.7773000000000003</v>
      </c>
      <c r="G78" s="35">
        <f t="shared" si="147"/>
        <v>1040.2500000000005</v>
      </c>
      <c r="H78" s="38">
        <v>4.6794000000000002</v>
      </c>
      <c r="I78" s="38">
        <v>6.4227999999999996</v>
      </c>
      <c r="J78" s="35">
        <f t="shared" si="148"/>
        <v>871.6999999999997</v>
      </c>
      <c r="K78" s="35">
        <f t="shared" si="149"/>
        <v>1040.2500000000005</v>
      </c>
      <c r="L78" s="35">
        <f t="shared" si="150"/>
        <v>955.97500000000014</v>
      </c>
      <c r="M78" s="21"/>
      <c r="N78" s="38">
        <v>4.6791999999999998</v>
      </c>
      <c r="O78" s="38">
        <v>6.6612</v>
      </c>
      <c r="P78" s="35">
        <f t="shared" si="151"/>
        <v>991.00000000000011</v>
      </c>
      <c r="Q78" s="38">
        <v>4.7050000000000001</v>
      </c>
      <c r="R78" s="38">
        <v>6.4767999999999999</v>
      </c>
      <c r="S78" s="35">
        <f t="shared" si="152"/>
        <v>885.89999999999986</v>
      </c>
      <c r="T78" s="35">
        <f t="shared" si="153"/>
        <v>991.00000000000011</v>
      </c>
      <c r="U78" s="35">
        <f t="shared" si="154"/>
        <v>938.45</v>
      </c>
      <c r="V78" s="21"/>
      <c r="W78" s="38">
        <v>4.6814</v>
      </c>
      <c r="X78" s="38">
        <v>6.8365999999999998</v>
      </c>
      <c r="Y78" s="35">
        <f t="shared" si="155"/>
        <v>1077.5999999999999</v>
      </c>
      <c r="Z78" s="38">
        <v>4.6932</v>
      </c>
      <c r="AA78" s="38">
        <v>6.0701000000000001</v>
      </c>
      <c r="AB78" s="35">
        <f t="shared" si="156"/>
        <v>688.45</v>
      </c>
      <c r="AC78" s="35">
        <f t="shared" si="157"/>
        <v>1077.5999999999999</v>
      </c>
      <c r="AD78" s="35">
        <f t="shared" si="158"/>
        <v>883.02499999999998</v>
      </c>
      <c r="AE78" s="21"/>
      <c r="AF78" s="38">
        <v>4.6699000000000002</v>
      </c>
      <c r="AG78" s="38">
        <v>6.92</v>
      </c>
      <c r="AH78" s="35">
        <f t="shared" si="159"/>
        <v>1125.05</v>
      </c>
      <c r="AI78" s="38">
        <v>4.6989999999999998</v>
      </c>
      <c r="AJ78" s="38">
        <v>6.1306000000000003</v>
      </c>
      <c r="AK78" s="35">
        <f t="shared" si="160"/>
        <v>715.80000000000018</v>
      </c>
      <c r="AL78" s="35">
        <f t="shared" si="161"/>
        <v>1125.05</v>
      </c>
      <c r="AM78" s="35">
        <f t="shared" si="162"/>
        <v>920.42500000000007</v>
      </c>
      <c r="AN78" s="21"/>
      <c r="AO78" s="35">
        <f t="shared" si="130"/>
        <v>913.9666666666667</v>
      </c>
      <c r="AP78" s="21"/>
    </row>
    <row r="79" spans="1:42" ht="15.5" x14ac:dyDescent="0.35">
      <c r="A79" s="17"/>
      <c r="B79" s="28">
        <v>11</v>
      </c>
      <c r="C79" s="17"/>
      <c r="D79" s="21"/>
      <c r="E79" s="38">
        <v>4.6931000000000003</v>
      </c>
      <c r="F79" s="38">
        <v>6.6565000000000003</v>
      </c>
      <c r="G79" s="35">
        <f t="shared" si="147"/>
        <v>981.7</v>
      </c>
      <c r="H79" s="38">
        <v>4.7026000000000003</v>
      </c>
      <c r="I79" s="38">
        <v>6.6406000000000001</v>
      </c>
      <c r="J79" s="35">
        <f t="shared" si="148"/>
        <v>968.99999999999989</v>
      </c>
      <c r="K79" s="35">
        <f t="shared" si="149"/>
        <v>981.7</v>
      </c>
      <c r="L79" s="35">
        <f t="shared" si="150"/>
        <v>975.34999999999991</v>
      </c>
      <c r="M79" s="21"/>
      <c r="N79" s="38">
        <v>4.6692</v>
      </c>
      <c r="O79" s="38">
        <v>7.3250000000000002</v>
      </c>
      <c r="P79" s="35">
        <f t="shared" si="151"/>
        <v>1327.9</v>
      </c>
      <c r="Q79" s="38">
        <v>4.6863999999999999</v>
      </c>
      <c r="R79" s="38">
        <v>6.4626999999999999</v>
      </c>
      <c r="S79" s="35">
        <f t="shared" si="152"/>
        <v>888.15</v>
      </c>
      <c r="T79" s="35">
        <f t="shared" si="153"/>
        <v>1327.9</v>
      </c>
      <c r="U79" s="35">
        <f t="shared" si="154"/>
        <v>1108.0250000000001</v>
      </c>
      <c r="V79" s="21"/>
      <c r="W79" s="38">
        <v>4.6798999999999999</v>
      </c>
      <c r="X79" s="38">
        <v>7.2690000000000001</v>
      </c>
      <c r="Y79" s="35">
        <f t="shared" si="155"/>
        <v>1294.5500000000002</v>
      </c>
      <c r="Z79" s="38">
        <v>4.7003000000000004</v>
      </c>
      <c r="AA79" s="38">
        <v>6.8086000000000002</v>
      </c>
      <c r="AB79" s="35">
        <f t="shared" si="156"/>
        <v>1054.1499999999999</v>
      </c>
      <c r="AC79" s="35">
        <f t="shared" si="157"/>
        <v>1294.5500000000002</v>
      </c>
      <c r="AD79" s="35">
        <f t="shared" si="158"/>
        <v>1174.3499999999999</v>
      </c>
      <c r="AE79" s="21"/>
      <c r="AF79" s="38">
        <v>4.7194000000000003</v>
      </c>
      <c r="AG79" s="38">
        <v>7.4306000000000001</v>
      </c>
      <c r="AH79" s="35">
        <f t="shared" si="159"/>
        <v>1355.6</v>
      </c>
      <c r="AI79" s="38">
        <v>4.6807999999999996</v>
      </c>
      <c r="AJ79" s="38">
        <v>6.6033999999999997</v>
      </c>
      <c r="AK79" s="35">
        <f t="shared" si="160"/>
        <v>961.30000000000007</v>
      </c>
      <c r="AL79" s="35">
        <f t="shared" si="161"/>
        <v>1355.6</v>
      </c>
      <c r="AM79" s="35">
        <f t="shared" si="162"/>
        <v>1158.45</v>
      </c>
      <c r="AN79" s="21"/>
      <c r="AO79" s="35">
        <f t="shared" si="130"/>
        <v>1146.9416666666666</v>
      </c>
      <c r="AP79" s="21"/>
    </row>
    <row r="80" spans="1:42" ht="15.5" x14ac:dyDescent="0.35">
      <c r="A80" s="17"/>
      <c r="B80" s="28">
        <v>12</v>
      </c>
      <c r="C80" s="17"/>
      <c r="D80" s="21"/>
      <c r="E80" s="38">
        <v>4.6798999999999999</v>
      </c>
      <c r="F80" s="38">
        <v>5.6765999999999996</v>
      </c>
      <c r="G80" s="35">
        <f>((F80-E80)/2)*1000</f>
        <v>498.34999999999985</v>
      </c>
      <c r="H80" s="38">
        <v>4.6910999999999996</v>
      </c>
      <c r="I80" s="38">
        <v>5.5430000000000001</v>
      </c>
      <c r="J80" s="35">
        <f>((I80-H80)/2)*1000</f>
        <v>425.95000000000027</v>
      </c>
      <c r="K80" s="35">
        <f>MAX(G80,J80)</f>
        <v>498.34999999999985</v>
      </c>
      <c r="L80" s="35">
        <f>AVERAGE(G80,J80)</f>
        <v>462.15000000000009</v>
      </c>
      <c r="M80" s="21"/>
      <c r="N80" s="38">
        <v>4.6837999999999997</v>
      </c>
      <c r="O80" s="38">
        <v>5.8882000000000003</v>
      </c>
      <c r="P80" s="35">
        <f>((O80-N80)/2)*1000</f>
        <v>602.20000000000027</v>
      </c>
      <c r="Q80" s="38">
        <v>4.7004000000000001</v>
      </c>
      <c r="R80" s="38">
        <v>5.9131999999999998</v>
      </c>
      <c r="S80" s="35">
        <f>((R80-Q80)/2)*1000</f>
        <v>606.39999999999986</v>
      </c>
      <c r="T80" s="35">
        <f>MAX(P80,S80)</f>
        <v>606.39999999999986</v>
      </c>
      <c r="U80" s="35">
        <f>AVERAGE(P80,S80)</f>
        <v>604.30000000000007</v>
      </c>
      <c r="V80" s="21"/>
      <c r="W80" s="38">
        <v>4.6894</v>
      </c>
      <c r="X80" s="38">
        <v>6.0998999999999999</v>
      </c>
      <c r="Y80" s="35">
        <f>((X80-W80)/2)*1000</f>
        <v>705.24999999999989</v>
      </c>
      <c r="Z80" s="38">
        <v>4.6924999999999999</v>
      </c>
      <c r="AA80" s="38">
        <v>6.0707000000000004</v>
      </c>
      <c r="AB80" s="35">
        <f>((AA80-Z80)/2)*1000</f>
        <v>689.10000000000025</v>
      </c>
      <c r="AC80" s="35">
        <f>MAX(Y80,AB80)</f>
        <v>705.24999999999989</v>
      </c>
      <c r="AD80" s="35">
        <f>AVERAGE(Y80,AB80)</f>
        <v>697.17500000000007</v>
      </c>
      <c r="AE80" s="21"/>
      <c r="AF80" s="38">
        <v>4.6878000000000002</v>
      </c>
      <c r="AG80" s="38">
        <v>6.1113999999999997</v>
      </c>
      <c r="AH80" s="35">
        <f>((AG80-AF80)/2)*1000</f>
        <v>711.79999999999973</v>
      </c>
      <c r="AI80" s="38">
        <v>4.6798999999999999</v>
      </c>
      <c r="AJ80" s="38">
        <v>6.2249999999999996</v>
      </c>
      <c r="AK80" s="35">
        <f>((AJ80-AI80)/2)*1000</f>
        <v>772.54999999999984</v>
      </c>
      <c r="AL80" s="35">
        <f>MAX(AH80,AK80)</f>
        <v>772.54999999999984</v>
      </c>
      <c r="AM80" s="35">
        <f>AVERAGE(AH80,AK80)</f>
        <v>742.17499999999973</v>
      </c>
      <c r="AN80" s="21"/>
      <c r="AO80" s="35">
        <f t="shared" si="130"/>
        <v>681.21666666666658</v>
      </c>
      <c r="AP80" s="21"/>
    </row>
    <row r="81" spans="1:42" ht="15.5" x14ac:dyDescent="0.35">
      <c r="A81" s="17"/>
      <c r="B81" s="28">
        <v>13</v>
      </c>
      <c r="C81" s="17"/>
      <c r="D81" s="21"/>
      <c r="E81" s="38">
        <v>4.6859000000000002</v>
      </c>
      <c r="F81" s="38">
        <v>5.4078999999999997</v>
      </c>
      <c r="G81" s="35">
        <f t="shared" ref="G81:G82" si="163">((F81-E81)/2)*1000</f>
        <v>360.99999999999977</v>
      </c>
      <c r="H81" s="38">
        <v>4.6853999999999996</v>
      </c>
      <c r="I81" s="38">
        <v>5.3846999999999996</v>
      </c>
      <c r="J81" s="35">
        <f t="shared" ref="J81:J82" si="164">((I81-H81)/2)*1000</f>
        <v>349.65000000000003</v>
      </c>
      <c r="K81" s="35">
        <f t="shared" ref="K81:K82" si="165">MAX(G81,J81)</f>
        <v>360.99999999999977</v>
      </c>
      <c r="L81" s="35">
        <f t="shared" ref="L81:L82" si="166">AVERAGE(G81,J81)</f>
        <v>355.32499999999993</v>
      </c>
      <c r="M81" s="21"/>
      <c r="N81" s="38">
        <v>4.6916000000000002</v>
      </c>
      <c r="O81" s="38">
        <v>5.7628000000000004</v>
      </c>
      <c r="P81" s="35">
        <f t="shared" ref="P81:P82" si="167">((O81-N81)/2)*1000</f>
        <v>535.6</v>
      </c>
      <c r="Q81" s="38">
        <v>4.6783000000000001</v>
      </c>
      <c r="R81" s="38">
        <v>5.5523999999999996</v>
      </c>
      <c r="S81" s="35">
        <f t="shared" ref="S81:S82" si="168">((R81-Q81)/2)*1000</f>
        <v>437.04999999999973</v>
      </c>
      <c r="T81" s="35">
        <f t="shared" ref="T81:T82" si="169">MAX(P81,S81)</f>
        <v>535.6</v>
      </c>
      <c r="U81" s="35">
        <f t="shared" ref="U81:U82" si="170">AVERAGE(P81,S81)</f>
        <v>486.32499999999987</v>
      </c>
      <c r="V81" s="21"/>
      <c r="W81" s="38">
        <v>4.7005999999999997</v>
      </c>
      <c r="X81" s="38">
        <v>5.7474999999999996</v>
      </c>
      <c r="Y81" s="35">
        <f t="shared" ref="Y81:Y82" si="171">((X81-W81)/2)*1000</f>
        <v>523.44999999999993</v>
      </c>
      <c r="Z81" s="38">
        <v>4.6863000000000001</v>
      </c>
      <c r="AA81" s="38">
        <v>5.3948999999999998</v>
      </c>
      <c r="AB81" s="35">
        <f t="shared" ref="AB81:AB82" si="172">((AA81-Z81)/2)*1000</f>
        <v>354.29999999999984</v>
      </c>
      <c r="AC81" s="35">
        <f t="shared" ref="AC81:AC82" si="173">MAX(Y81,AB81)</f>
        <v>523.44999999999993</v>
      </c>
      <c r="AD81" s="35">
        <f t="shared" ref="AD81:AD82" si="174">AVERAGE(Y81,AB81)</f>
        <v>438.87499999999989</v>
      </c>
      <c r="AE81" s="21"/>
      <c r="AF81" s="38">
        <v>4.6805000000000003</v>
      </c>
      <c r="AG81" s="38">
        <v>5.5846999999999998</v>
      </c>
      <c r="AH81" s="35">
        <f t="shared" ref="AH81:AH82" si="175">((AG81-AF81)/2)*1000</f>
        <v>452.09999999999974</v>
      </c>
      <c r="AI81" s="38">
        <v>4.6936</v>
      </c>
      <c r="AJ81" s="38">
        <v>5.4470000000000001</v>
      </c>
      <c r="AK81" s="35">
        <f t="shared" ref="AK81:AK82" si="176">((AJ81-AI81)/2)*1000</f>
        <v>376.70000000000005</v>
      </c>
      <c r="AL81" s="35">
        <f t="shared" ref="AL81:AL82" si="177">MAX(AH81,AK81)</f>
        <v>452.09999999999974</v>
      </c>
      <c r="AM81" s="35">
        <f t="shared" ref="AM81:AM82" si="178">AVERAGE(AH81,AK81)</f>
        <v>414.39999999999986</v>
      </c>
      <c r="AN81" s="21"/>
      <c r="AO81" s="35">
        <f t="shared" si="130"/>
        <v>446.53333333333325</v>
      </c>
      <c r="AP81" s="21"/>
    </row>
    <row r="82" spans="1:42" ht="15.5" x14ac:dyDescent="0.35">
      <c r="A82" s="17"/>
      <c r="B82" s="28">
        <v>14</v>
      </c>
      <c r="C82" s="17"/>
      <c r="D82" s="21"/>
      <c r="E82" s="38">
        <v>4.7039</v>
      </c>
      <c r="F82" s="38">
        <v>6.5750000000000002</v>
      </c>
      <c r="G82" s="35">
        <f t="shared" si="163"/>
        <v>935.55000000000007</v>
      </c>
      <c r="H82" s="38">
        <v>4.6868999999999996</v>
      </c>
      <c r="I82" s="38">
        <v>6.2930000000000001</v>
      </c>
      <c r="J82" s="35">
        <f t="shared" si="164"/>
        <v>803.0500000000003</v>
      </c>
      <c r="K82" s="35">
        <f t="shared" si="165"/>
        <v>935.55000000000007</v>
      </c>
      <c r="L82" s="35">
        <f t="shared" si="166"/>
        <v>869.30000000000018</v>
      </c>
      <c r="M82" s="21"/>
      <c r="N82" s="38">
        <v>4.6778000000000004</v>
      </c>
      <c r="O82" s="38">
        <v>6.1487999999999996</v>
      </c>
      <c r="P82" s="35">
        <f t="shared" si="167"/>
        <v>735.49999999999955</v>
      </c>
      <c r="Q82" s="38">
        <v>4.7</v>
      </c>
      <c r="R82" s="38">
        <v>6.0141999999999998</v>
      </c>
      <c r="S82" s="35">
        <f t="shared" si="168"/>
        <v>657.0999999999998</v>
      </c>
      <c r="T82" s="35">
        <f t="shared" si="169"/>
        <v>735.49999999999955</v>
      </c>
      <c r="U82" s="35">
        <f t="shared" si="170"/>
        <v>696.29999999999973</v>
      </c>
      <c r="V82" s="21"/>
      <c r="W82" s="38">
        <v>4.6768000000000001</v>
      </c>
      <c r="X82" s="38">
        <v>6.2412000000000001</v>
      </c>
      <c r="Y82" s="35">
        <f t="shared" si="171"/>
        <v>782.2</v>
      </c>
      <c r="Z82" s="38">
        <v>4.6882000000000001</v>
      </c>
      <c r="AA82" s="38">
        <v>5.9962</v>
      </c>
      <c r="AB82" s="35">
        <f t="shared" si="172"/>
        <v>653.99999999999989</v>
      </c>
      <c r="AC82" s="35">
        <f t="shared" si="173"/>
        <v>782.2</v>
      </c>
      <c r="AD82" s="35">
        <f t="shared" si="174"/>
        <v>718.09999999999991</v>
      </c>
      <c r="AE82" s="21"/>
      <c r="AF82" s="38">
        <v>4.6848000000000001</v>
      </c>
      <c r="AG82" s="38">
        <v>6.4010999999999996</v>
      </c>
      <c r="AH82" s="35">
        <f t="shared" si="175"/>
        <v>858.14999999999975</v>
      </c>
      <c r="AI82" s="38">
        <v>4.6969000000000003</v>
      </c>
      <c r="AJ82" s="38">
        <v>6.0053999999999998</v>
      </c>
      <c r="AK82" s="35">
        <f t="shared" si="176"/>
        <v>654.24999999999977</v>
      </c>
      <c r="AL82" s="35">
        <f t="shared" si="177"/>
        <v>858.14999999999975</v>
      </c>
      <c r="AM82" s="35">
        <f t="shared" si="178"/>
        <v>756.19999999999982</v>
      </c>
      <c r="AN82" s="21"/>
      <c r="AO82" s="35">
        <f t="shared" si="130"/>
        <v>723.53333333333319</v>
      </c>
      <c r="AP82" s="21"/>
    </row>
    <row r="83" spans="1:42" ht="15.5" x14ac:dyDescent="0.35">
      <c r="A83" s="17"/>
      <c r="B83" s="17"/>
      <c r="C83" s="17"/>
      <c r="D83" s="21"/>
      <c r="E83" s="39"/>
      <c r="F83" s="39"/>
      <c r="G83" s="25"/>
      <c r="H83" s="39"/>
      <c r="I83" s="39"/>
      <c r="J83" s="25"/>
      <c r="K83" s="25"/>
      <c r="L83" s="25"/>
      <c r="M83" s="21"/>
      <c r="N83" s="39"/>
      <c r="O83" s="39"/>
      <c r="P83" s="25"/>
      <c r="Q83" s="39"/>
      <c r="R83" s="39"/>
      <c r="S83" s="25"/>
      <c r="T83" s="25"/>
      <c r="U83" s="25"/>
      <c r="V83" s="21"/>
      <c r="W83" s="39"/>
      <c r="X83" s="39"/>
      <c r="Y83" s="25"/>
      <c r="Z83" s="39"/>
      <c r="AA83" s="39"/>
      <c r="AB83" s="25"/>
      <c r="AC83" s="25"/>
      <c r="AD83" s="25"/>
      <c r="AE83" s="21"/>
      <c r="AF83" s="39"/>
      <c r="AG83" s="39"/>
      <c r="AH83" s="25"/>
      <c r="AI83" s="39"/>
      <c r="AJ83" s="39"/>
      <c r="AK83" s="25"/>
      <c r="AL83" s="25"/>
      <c r="AM83" s="25"/>
      <c r="AN83" s="21"/>
      <c r="AO83" s="25"/>
      <c r="AP83" s="21"/>
    </row>
    <row r="84" spans="1:42" ht="15.5" x14ac:dyDescent="0.35">
      <c r="A84" s="17"/>
      <c r="B84" s="22"/>
      <c r="C84" s="18" t="e">
        <f t="shared" ref="C84" si="179">AVERAGE(C71:C75)</f>
        <v>#DIV/0!</v>
      </c>
      <c r="D84" s="55" t="e">
        <f t="shared" ref="D84:AO84" si="180">AVERAGE(D71:D82)</f>
        <v>#DIV/0!</v>
      </c>
      <c r="E84" s="54">
        <f t="shared" si="180"/>
        <v>4.6869083333333332</v>
      </c>
      <c r="F84" s="54">
        <f t="shared" si="180"/>
        <v>5.9953583333333329</v>
      </c>
      <c r="G84" s="27">
        <f t="shared" si="180"/>
        <v>654.22500000000002</v>
      </c>
      <c r="H84" s="54">
        <f t="shared" si="180"/>
        <v>4.6908416666666675</v>
      </c>
      <c r="I84" s="54">
        <f t="shared" si="180"/>
        <v>5.8628250000000008</v>
      </c>
      <c r="J84" s="27">
        <f t="shared" si="180"/>
        <v>585.99166666666667</v>
      </c>
      <c r="K84" s="27">
        <f t="shared" si="180"/>
        <v>673.40833333333342</v>
      </c>
      <c r="L84" s="27">
        <f t="shared" si="180"/>
        <v>620.10833333333346</v>
      </c>
      <c r="M84" s="55" t="e">
        <f t="shared" si="180"/>
        <v>#DIV/0!</v>
      </c>
      <c r="N84" s="54">
        <f t="shared" si="180"/>
        <v>4.6834916666666668</v>
      </c>
      <c r="O84" s="54">
        <f t="shared" si="180"/>
        <v>6.324416666666667</v>
      </c>
      <c r="P84" s="27">
        <f t="shared" si="180"/>
        <v>820.46250000000009</v>
      </c>
      <c r="Q84" s="54">
        <f t="shared" si="180"/>
        <v>4.6916000000000002</v>
      </c>
      <c r="R84" s="54">
        <f t="shared" si="180"/>
        <v>6.1132583333333335</v>
      </c>
      <c r="S84" s="27">
        <f t="shared" si="180"/>
        <v>710.82916666666654</v>
      </c>
      <c r="T84" s="27">
        <f t="shared" si="180"/>
        <v>844.40000000000009</v>
      </c>
      <c r="U84" s="27">
        <f t="shared" si="180"/>
        <v>780.3302083333333</v>
      </c>
      <c r="V84" s="55" t="e">
        <f t="shared" si="180"/>
        <v>#DIV/0!</v>
      </c>
      <c r="W84" s="54">
        <f t="shared" si="180"/>
        <v>4.687566666666668</v>
      </c>
      <c r="X84" s="54">
        <f t="shared" si="180"/>
        <v>6.3872666666666662</v>
      </c>
      <c r="Y84" s="27">
        <f t="shared" si="180"/>
        <v>849.85</v>
      </c>
      <c r="Z84" s="54">
        <f t="shared" si="180"/>
        <v>4.6865666666666668</v>
      </c>
      <c r="AA84" s="54">
        <f t="shared" si="180"/>
        <v>6.016700000000001</v>
      </c>
      <c r="AB84" s="27">
        <f t="shared" si="180"/>
        <v>665.06666666666672</v>
      </c>
      <c r="AC84" s="27">
        <f t="shared" si="180"/>
        <v>849.85</v>
      </c>
      <c r="AD84" s="27">
        <f t="shared" si="180"/>
        <v>766.74895833333323</v>
      </c>
      <c r="AE84" s="55" t="e">
        <f t="shared" si="180"/>
        <v>#DIV/0!</v>
      </c>
      <c r="AF84" s="54">
        <f t="shared" si="180"/>
        <v>4.6895666666666669</v>
      </c>
      <c r="AG84" s="54">
        <f t="shared" si="180"/>
        <v>6.2380583333333339</v>
      </c>
      <c r="AH84" s="27">
        <f t="shared" si="180"/>
        <v>774.24583333333328</v>
      </c>
      <c r="AI84" s="54">
        <f t="shared" si="180"/>
        <v>4.6902583333333334</v>
      </c>
      <c r="AJ84" s="54">
        <f t="shared" si="180"/>
        <v>5.9924249999999999</v>
      </c>
      <c r="AK84" s="27">
        <f t="shared" si="180"/>
        <v>651.08333333333337</v>
      </c>
      <c r="AL84" s="27">
        <f t="shared" si="180"/>
        <v>804.66666666666652</v>
      </c>
      <c r="AM84" s="27">
        <f t="shared" si="180"/>
        <v>726.03750000000002</v>
      </c>
      <c r="AN84" s="55" t="e">
        <f t="shared" si="180"/>
        <v>#DIV/0!</v>
      </c>
      <c r="AO84" s="27">
        <f t="shared" si="180"/>
        <v>757.70555555555541</v>
      </c>
      <c r="AP84" s="21"/>
    </row>
    <row r="85" spans="1:42" ht="15.5" x14ac:dyDescent="0.35">
      <c r="A85" s="18"/>
      <c r="B85" s="23"/>
      <c r="C85" s="18" t="e">
        <f t="shared" ref="C85" si="181">STDEV(C71:C75)</f>
        <v>#DIV/0!</v>
      </c>
      <c r="D85" s="55" t="e">
        <f t="shared" ref="D85:AO85" si="182">STDEV(D71:D82)</f>
        <v>#DIV/0!</v>
      </c>
      <c r="E85" s="54">
        <f t="shared" si="182"/>
        <v>9.1594420565817604E-3</v>
      </c>
      <c r="F85" s="54">
        <f t="shared" si="182"/>
        <v>0.48115991758237603</v>
      </c>
      <c r="G85" s="27">
        <f t="shared" si="182"/>
        <v>238.11220282959846</v>
      </c>
      <c r="H85" s="54">
        <f t="shared" si="182"/>
        <v>6.6113481410697162E-3</v>
      </c>
      <c r="I85" s="54">
        <f t="shared" si="182"/>
        <v>0.48950702868943946</v>
      </c>
      <c r="J85" s="27">
        <f t="shared" si="182"/>
        <v>244.82531697790847</v>
      </c>
      <c r="K85" s="27">
        <f t="shared" si="182"/>
        <v>245.82851546383236</v>
      </c>
      <c r="L85" s="27">
        <f t="shared" si="182"/>
        <v>234.08509508814154</v>
      </c>
      <c r="M85" s="55" t="e">
        <f t="shared" si="182"/>
        <v>#DIV/0!</v>
      </c>
      <c r="N85" s="54">
        <f t="shared" si="182"/>
        <v>1.0841457326840076E-2</v>
      </c>
      <c r="O85" s="54">
        <f t="shared" si="182"/>
        <v>0.59908337837268055</v>
      </c>
      <c r="P85" s="27">
        <f t="shared" si="182"/>
        <v>302.92941806557036</v>
      </c>
      <c r="Q85" s="54">
        <f t="shared" si="182"/>
        <v>8.8221827849409833E-3</v>
      </c>
      <c r="R85" s="54">
        <f t="shared" si="182"/>
        <v>0.57737899079820321</v>
      </c>
      <c r="S85" s="27">
        <f t="shared" si="182"/>
        <v>289.75880758308239</v>
      </c>
      <c r="T85" s="27">
        <f t="shared" si="182"/>
        <v>330.27737447622542</v>
      </c>
      <c r="U85" s="27">
        <f t="shared" si="182"/>
        <v>280.79240660960147</v>
      </c>
      <c r="V85" s="55" t="e">
        <f t="shared" si="182"/>
        <v>#DIV/0!</v>
      </c>
      <c r="W85" s="54">
        <f t="shared" si="182"/>
        <v>1.1639379344069532E-2</v>
      </c>
      <c r="X85" s="54">
        <f t="shared" si="182"/>
        <v>0.55073002350323952</v>
      </c>
      <c r="Y85" s="27">
        <f t="shared" si="182"/>
        <v>274.87378012462312</v>
      </c>
      <c r="Z85" s="54">
        <f t="shared" si="182"/>
        <v>9.8455650683520069E-3</v>
      </c>
      <c r="AA85" s="54">
        <f t="shared" si="182"/>
        <v>0.41372786400549033</v>
      </c>
      <c r="AB85" s="27">
        <f t="shared" si="182"/>
        <v>205.68490059635693</v>
      </c>
      <c r="AC85" s="27">
        <f t="shared" si="182"/>
        <v>274.87378012462312</v>
      </c>
      <c r="AD85" s="27">
        <f t="shared" si="182"/>
        <v>241.54166521688992</v>
      </c>
      <c r="AE85" s="55" t="e">
        <f t="shared" si="182"/>
        <v>#DIV/0!</v>
      </c>
      <c r="AF85" s="54">
        <f t="shared" si="182"/>
        <v>1.3283847562382198E-2</v>
      </c>
      <c r="AG85" s="54">
        <f t="shared" si="182"/>
        <v>0.66599737299281381</v>
      </c>
      <c r="AH85" s="27">
        <f t="shared" si="182"/>
        <v>331.7886152482231</v>
      </c>
      <c r="AI85" s="54">
        <f t="shared" si="182"/>
        <v>7.0171812954586193E-3</v>
      </c>
      <c r="AJ85" s="54">
        <f t="shared" si="182"/>
        <v>0.48314202151597752</v>
      </c>
      <c r="AK85" s="27">
        <f t="shared" si="182"/>
        <v>241.50519318087811</v>
      </c>
      <c r="AL85" s="27">
        <f t="shared" si="182"/>
        <v>328.45838420036574</v>
      </c>
      <c r="AM85" s="27">
        <f t="shared" si="182"/>
        <v>273.73381739217155</v>
      </c>
      <c r="AN85" s="55" t="e">
        <f t="shared" si="182"/>
        <v>#DIV/0!</v>
      </c>
      <c r="AO85" s="27">
        <f t="shared" si="182"/>
        <v>260.74515986150885</v>
      </c>
      <c r="AP85" s="21"/>
    </row>
    <row r="86" spans="1:42" ht="15.5" x14ac:dyDescent="0.35">
      <c r="A86" s="17"/>
      <c r="B86" s="17"/>
      <c r="C86" s="17"/>
      <c r="D86" s="21"/>
      <c r="E86" s="18"/>
      <c r="F86" s="18"/>
      <c r="G86" s="18"/>
      <c r="H86" s="18"/>
      <c r="I86" s="18"/>
      <c r="J86" s="18"/>
      <c r="K86" s="18"/>
      <c r="L86" s="18"/>
      <c r="M86" s="21"/>
      <c r="N86" s="18"/>
      <c r="O86" s="18"/>
      <c r="P86" s="18"/>
      <c r="Q86" s="18"/>
      <c r="R86" s="18"/>
      <c r="S86" s="18"/>
      <c r="T86" s="18"/>
      <c r="U86" s="18"/>
      <c r="V86" s="21"/>
      <c r="W86" s="18"/>
      <c r="X86" s="18"/>
      <c r="Y86" s="18"/>
      <c r="Z86" s="18"/>
      <c r="AA86" s="18"/>
      <c r="AB86" s="18"/>
      <c r="AC86" s="18"/>
      <c r="AD86" s="18"/>
      <c r="AE86" s="21"/>
      <c r="AF86" s="18"/>
      <c r="AG86" s="18"/>
      <c r="AH86" s="18"/>
      <c r="AI86" s="18"/>
      <c r="AJ86" s="18"/>
      <c r="AK86" s="18"/>
      <c r="AL86" s="18"/>
      <c r="AM86" s="18"/>
      <c r="AN86" s="21"/>
      <c r="AO86" s="18"/>
      <c r="AP86" s="21"/>
    </row>
    <row r="87" spans="1:42" x14ac:dyDescent="0.35">
      <c r="F87" s="32"/>
      <c r="G87" s="32"/>
      <c r="H87" s="32"/>
      <c r="I87" s="32"/>
      <c r="J87" s="31"/>
      <c r="K87" s="31"/>
      <c r="L87" s="31"/>
      <c r="M87" s="32"/>
      <c r="N87" s="32"/>
      <c r="O87" s="32"/>
      <c r="P87" s="32"/>
      <c r="Q87" s="32"/>
      <c r="R87" s="32"/>
      <c r="S87" s="31"/>
      <c r="T87" s="31"/>
      <c r="U87" s="31"/>
      <c r="W87" s="32"/>
      <c r="X87" s="32"/>
      <c r="Y87" s="32"/>
      <c r="Z87" s="32"/>
      <c r="AA87" s="32"/>
      <c r="AB87" s="31"/>
      <c r="AC87" s="31"/>
      <c r="AD87" s="31"/>
      <c r="AF87" s="32"/>
      <c r="AG87" s="32"/>
      <c r="AH87" s="32"/>
      <c r="AI87" s="32"/>
      <c r="AJ87" s="32"/>
      <c r="AK87" s="31"/>
      <c r="AL87" s="31"/>
      <c r="AM87" s="31"/>
      <c r="AO87" s="31"/>
    </row>
    <row r="88" spans="1:42" x14ac:dyDescent="0.35">
      <c r="F88" s="32"/>
      <c r="G88" s="32"/>
      <c r="H88" s="32"/>
      <c r="I88" s="32"/>
      <c r="J88" s="31"/>
      <c r="K88" s="31"/>
      <c r="L88" s="31"/>
      <c r="M88" s="32"/>
      <c r="N88" s="32"/>
      <c r="O88" s="32"/>
      <c r="P88" s="32"/>
      <c r="Q88" s="32"/>
      <c r="R88" s="32"/>
      <c r="S88" s="31"/>
      <c r="T88" s="31"/>
      <c r="U88" s="31"/>
      <c r="W88" s="32"/>
      <c r="X88" s="32"/>
      <c r="Y88" s="32"/>
      <c r="Z88" s="32"/>
      <c r="AA88" s="32"/>
      <c r="AB88" s="31"/>
      <c r="AC88" s="31"/>
      <c r="AD88" s="31"/>
      <c r="AF88" s="32"/>
      <c r="AG88" s="32"/>
      <c r="AH88" s="32"/>
      <c r="AI88" s="32"/>
      <c r="AJ88" s="32"/>
      <c r="AK88" s="31"/>
      <c r="AL88" s="31"/>
      <c r="AM88" s="31"/>
      <c r="AO88" s="31"/>
    </row>
    <row r="89" spans="1:42" x14ac:dyDescent="0.35">
      <c r="F89" s="32"/>
      <c r="G89" s="32"/>
      <c r="H89" s="32"/>
      <c r="I89" s="32"/>
      <c r="J89" s="31"/>
      <c r="K89" s="31"/>
      <c r="L89" s="31"/>
      <c r="M89" s="32"/>
      <c r="N89" s="32"/>
      <c r="O89" s="32"/>
      <c r="P89" s="32"/>
      <c r="Q89" s="32"/>
      <c r="R89" s="32"/>
      <c r="S89" s="31"/>
      <c r="T89" s="31"/>
      <c r="U89" s="31"/>
      <c r="W89" s="32"/>
      <c r="X89" s="32"/>
      <c r="Y89" s="32"/>
      <c r="Z89" s="32"/>
      <c r="AA89" s="32"/>
      <c r="AB89" s="31"/>
      <c r="AC89" s="31"/>
      <c r="AD89" s="31"/>
      <c r="AF89" s="32"/>
      <c r="AG89" s="32"/>
      <c r="AH89" s="32"/>
      <c r="AI89" s="32"/>
      <c r="AJ89" s="32"/>
      <c r="AK89" s="31"/>
      <c r="AL89" s="31"/>
      <c r="AM89" s="31"/>
      <c r="AO89" s="31"/>
    </row>
    <row r="90" spans="1:42" x14ac:dyDescent="0.35">
      <c r="F90" s="32"/>
      <c r="G90" s="32"/>
      <c r="H90" s="32"/>
      <c r="I90" s="32"/>
      <c r="J90" s="31"/>
      <c r="K90" s="31"/>
      <c r="L90" s="31"/>
      <c r="M90" s="32"/>
      <c r="N90" s="32"/>
      <c r="O90" s="32"/>
      <c r="P90" s="32"/>
      <c r="Q90" s="32"/>
      <c r="R90" s="32"/>
      <c r="S90" s="31"/>
      <c r="T90" s="31"/>
      <c r="U90" s="31"/>
      <c r="W90" s="32"/>
      <c r="X90" s="32"/>
      <c r="Y90" s="32"/>
      <c r="Z90" s="32"/>
      <c r="AA90" s="32"/>
      <c r="AB90" s="31"/>
      <c r="AC90" s="31"/>
      <c r="AD90" s="31"/>
      <c r="AF90" s="32"/>
      <c r="AG90" s="32"/>
      <c r="AH90" s="32"/>
      <c r="AI90" s="32"/>
      <c r="AJ90" s="32"/>
      <c r="AK90" s="31"/>
      <c r="AL90" s="31"/>
      <c r="AM90" s="31"/>
      <c r="AO90" s="31"/>
    </row>
    <row r="91" spans="1:42" x14ac:dyDescent="0.35">
      <c r="F91" s="32"/>
      <c r="G91" s="32"/>
      <c r="H91" s="32"/>
      <c r="I91" s="32"/>
      <c r="J91" s="31"/>
      <c r="K91" s="31"/>
      <c r="L91" s="31"/>
      <c r="M91" s="32"/>
      <c r="N91" s="32"/>
      <c r="O91" s="32"/>
      <c r="P91" s="32"/>
      <c r="Q91" s="32"/>
      <c r="R91" s="32"/>
      <c r="S91" s="31"/>
      <c r="T91" s="31"/>
      <c r="U91" s="31"/>
      <c r="W91" s="32"/>
      <c r="X91" s="32"/>
      <c r="Y91" s="32"/>
      <c r="Z91" s="32"/>
      <c r="AA91" s="32"/>
      <c r="AB91" s="31"/>
      <c r="AC91" s="31"/>
      <c r="AD91" s="31"/>
      <c r="AF91" s="32"/>
      <c r="AG91" s="32"/>
      <c r="AH91" s="32"/>
      <c r="AI91" s="32"/>
      <c r="AJ91" s="32"/>
      <c r="AK91" s="31"/>
      <c r="AL91" s="31"/>
      <c r="AM91" s="31"/>
      <c r="AO91" s="31"/>
    </row>
    <row r="92" spans="1:42" x14ac:dyDescent="0.35">
      <c r="F92" s="32"/>
      <c r="G92" s="32"/>
      <c r="H92" s="32"/>
      <c r="I92" s="32"/>
      <c r="J92" s="31"/>
      <c r="K92" s="31"/>
      <c r="L92" s="31"/>
      <c r="M92" s="32"/>
      <c r="N92" s="32"/>
      <c r="O92" s="32"/>
      <c r="P92" s="32"/>
      <c r="Q92" s="32"/>
      <c r="R92" s="32"/>
      <c r="S92" s="31"/>
      <c r="T92" s="31"/>
      <c r="U92" s="31"/>
      <c r="W92" s="32"/>
      <c r="X92" s="32"/>
      <c r="Y92" s="32"/>
      <c r="Z92" s="32"/>
      <c r="AA92" s="32"/>
      <c r="AB92" s="31"/>
      <c r="AC92" s="31"/>
      <c r="AD92" s="31"/>
      <c r="AF92" s="32"/>
      <c r="AG92" s="32"/>
      <c r="AH92" s="32"/>
      <c r="AI92" s="32"/>
      <c r="AJ92" s="32"/>
      <c r="AK92" s="31"/>
      <c r="AL92" s="31"/>
      <c r="AM92" s="31"/>
      <c r="AO92" s="31"/>
    </row>
    <row r="93" spans="1:42" x14ac:dyDescent="0.35">
      <c r="F93" s="32"/>
      <c r="G93" s="32"/>
      <c r="O93" s="32"/>
      <c r="X93" s="32"/>
      <c r="AG93" s="32"/>
    </row>
    <row r="94" spans="1:42" x14ac:dyDescent="0.35">
      <c r="F94" s="32"/>
      <c r="H94" s="32"/>
      <c r="J94" s="31"/>
      <c r="K94" s="31"/>
      <c r="L94" s="31"/>
      <c r="O94" s="32"/>
      <c r="S94" s="31"/>
      <c r="T94" s="31"/>
      <c r="U94" s="31"/>
      <c r="X94" s="32"/>
      <c r="AB94" s="31"/>
      <c r="AC94" s="31"/>
      <c r="AD94" s="31"/>
      <c r="AG94" s="32"/>
      <c r="AK94" s="31"/>
      <c r="AL94" s="31"/>
      <c r="AM94" s="31"/>
      <c r="AO94" s="31"/>
    </row>
    <row r="95" spans="1:42" x14ac:dyDescent="0.35">
      <c r="F95" s="32"/>
      <c r="H95" s="32"/>
      <c r="J95" s="31"/>
      <c r="K95" s="31"/>
      <c r="L95" s="31"/>
      <c r="O95" s="32"/>
      <c r="S95" s="31"/>
      <c r="T95" s="31"/>
      <c r="U95" s="31"/>
      <c r="X95" s="32"/>
      <c r="AB95" s="31"/>
      <c r="AC95" s="31"/>
      <c r="AD95" s="31"/>
      <c r="AG95" s="32"/>
      <c r="AK95" s="31"/>
      <c r="AL95" s="31"/>
      <c r="AM95" s="31"/>
      <c r="AO95" s="31"/>
    </row>
    <row r="96" spans="1:42" x14ac:dyDescent="0.35">
      <c r="F96" s="32"/>
      <c r="J96" s="31"/>
      <c r="K96" s="31"/>
      <c r="L96" s="31"/>
      <c r="O96" s="32"/>
      <c r="S96" s="31"/>
      <c r="T96" s="31"/>
      <c r="U96" s="31"/>
      <c r="X96" s="32"/>
      <c r="AB96" s="31"/>
      <c r="AC96" s="31"/>
      <c r="AD96" s="31"/>
      <c r="AG96" s="32"/>
      <c r="AK96" s="31"/>
      <c r="AL96" s="31"/>
      <c r="AM96" s="31"/>
      <c r="AO96" s="31"/>
    </row>
    <row r="100" spans="24:42" x14ac:dyDescent="0.35">
      <c r="X100" s="32"/>
      <c r="Y100" s="113"/>
    </row>
    <row r="101" spans="24:42" x14ac:dyDescent="0.35">
      <c r="Y101" s="113"/>
    </row>
    <row r="102" spans="24:42" x14ac:dyDescent="0.35">
      <c r="Y102" s="113"/>
    </row>
    <row r="105" spans="24:42" x14ac:dyDescent="0.35">
      <c r="AM105" s="29"/>
      <c r="AN105" s="29"/>
      <c r="AO105" s="29"/>
      <c r="AP105" s="29"/>
    </row>
    <row r="106" spans="24:42" x14ac:dyDescent="0.35">
      <c r="AM106" s="29"/>
      <c r="AN106" s="29"/>
      <c r="AO106" s="29"/>
      <c r="AP106" s="29"/>
    </row>
    <row r="107" spans="24:42" x14ac:dyDescent="0.35">
      <c r="AM107" s="29"/>
      <c r="AN107" s="29"/>
      <c r="AO107" s="29"/>
      <c r="AP107" s="66"/>
    </row>
    <row r="108" spans="24:42" x14ac:dyDescent="0.35">
      <c r="AM108" s="29"/>
      <c r="AN108" s="29"/>
      <c r="AO108" s="29"/>
      <c r="AP108" s="66"/>
    </row>
    <row r="109" spans="24:42" x14ac:dyDescent="0.35">
      <c r="AM109" s="29"/>
      <c r="AN109" s="29"/>
      <c r="AO109" s="29"/>
      <c r="AP109" s="66"/>
    </row>
    <row r="110" spans="24:42" x14ac:dyDescent="0.35">
      <c r="AM110" s="29"/>
      <c r="AN110" s="29"/>
      <c r="AO110" s="29"/>
      <c r="AP110" s="66"/>
    </row>
    <row r="111" spans="24:42" x14ac:dyDescent="0.35">
      <c r="AM111" s="29"/>
      <c r="AN111" s="29"/>
      <c r="AO111" s="29"/>
      <c r="AP111" s="66"/>
    </row>
    <row r="112" spans="24:42" x14ac:dyDescent="0.35">
      <c r="AM112" s="29"/>
      <c r="AN112" s="29"/>
      <c r="AO112" s="29"/>
      <c r="AP112" s="66"/>
    </row>
    <row r="113" spans="14:42" x14ac:dyDescent="0.35">
      <c r="AM113" s="29"/>
      <c r="AN113" s="29"/>
      <c r="AO113" s="29"/>
      <c r="AP113" s="66"/>
    </row>
    <row r="114" spans="14:42" x14ac:dyDescent="0.35">
      <c r="AM114" s="29"/>
      <c r="AN114" s="29"/>
      <c r="AO114" s="29"/>
      <c r="AP114" s="66"/>
    </row>
    <row r="115" spans="14:42" x14ac:dyDescent="0.35">
      <c r="AM115" s="29"/>
      <c r="AN115" s="29"/>
      <c r="AO115" s="29"/>
      <c r="AP115" s="66"/>
    </row>
    <row r="116" spans="14:42" x14ac:dyDescent="0.35">
      <c r="AM116" s="29"/>
      <c r="AN116" s="29"/>
      <c r="AO116" s="29"/>
      <c r="AP116" s="66"/>
    </row>
    <row r="117" spans="14:42" x14ac:dyDescent="0.35">
      <c r="AM117" s="29"/>
      <c r="AN117" s="29"/>
      <c r="AO117" s="29"/>
      <c r="AP117" s="66"/>
    </row>
    <row r="118" spans="14:42" x14ac:dyDescent="0.35">
      <c r="AM118" s="29"/>
      <c r="AN118" s="29"/>
      <c r="AO118" s="29"/>
      <c r="AP118" s="66"/>
    </row>
    <row r="119" spans="14:42" x14ac:dyDescent="0.35">
      <c r="AM119" s="29"/>
      <c r="AN119" s="29"/>
      <c r="AO119" s="29"/>
      <c r="AP119" s="29"/>
    </row>
    <row r="120" spans="14:42" x14ac:dyDescent="0.35">
      <c r="AM120" s="29"/>
      <c r="AN120" s="29"/>
      <c r="AO120" s="29"/>
      <c r="AP120" s="29"/>
    </row>
    <row r="121" spans="14:42" x14ac:dyDescent="0.35">
      <c r="N121" s="66"/>
      <c r="AM121" s="29"/>
      <c r="AN121" s="29"/>
      <c r="AO121" s="29"/>
      <c r="AP121" s="66"/>
    </row>
    <row r="122" spans="14:42" x14ac:dyDescent="0.35">
      <c r="N122" s="66"/>
      <c r="AM122" s="29"/>
      <c r="AN122" s="29"/>
      <c r="AO122" s="29"/>
      <c r="AP122" s="29"/>
    </row>
    <row r="123" spans="14:42" x14ac:dyDescent="0.35">
      <c r="AM123" s="29"/>
      <c r="AN123" s="29"/>
      <c r="AO123" s="29"/>
      <c r="AP123" s="29"/>
    </row>
    <row r="124" spans="14:42" x14ac:dyDescent="0.35">
      <c r="AM124" s="29"/>
      <c r="AN124" s="66"/>
      <c r="AO124" s="66"/>
      <c r="AP124" s="29"/>
    </row>
  </sheetData>
  <mergeCells count="64">
    <mergeCell ref="Z47:AB47"/>
    <mergeCell ref="W68:Y68"/>
    <mergeCell ref="Z68:AB68"/>
    <mergeCell ref="W67:AD67"/>
    <mergeCell ref="W24:AD24"/>
    <mergeCell ref="W25:Y25"/>
    <mergeCell ref="Z25:AB25"/>
    <mergeCell ref="W66:AD66"/>
    <mergeCell ref="W46:AD46"/>
    <mergeCell ref="W45:AD45"/>
    <mergeCell ref="W47:Y47"/>
    <mergeCell ref="E2:L2"/>
    <mergeCell ref="N2:U2"/>
    <mergeCell ref="W2:AD2"/>
    <mergeCell ref="AF2:AM2"/>
    <mergeCell ref="N4:P4"/>
    <mergeCell ref="Q4:S4"/>
    <mergeCell ref="E4:G4"/>
    <mergeCell ref="E3:L3"/>
    <mergeCell ref="N3:U3"/>
    <mergeCell ref="W3:AD3"/>
    <mergeCell ref="AF3:AM3"/>
    <mergeCell ref="AF4:AH4"/>
    <mergeCell ref="AI4:AK4"/>
    <mergeCell ref="E23:L23"/>
    <mergeCell ref="N23:U23"/>
    <mergeCell ref="W4:Y4"/>
    <mergeCell ref="Z4:AB4"/>
    <mergeCell ref="W23:AD23"/>
    <mergeCell ref="H4:J4"/>
    <mergeCell ref="E46:L46"/>
    <mergeCell ref="N46:U46"/>
    <mergeCell ref="E45:L45"/>
    <mergeCell ref="N45:U45"/>
    <mergeCell ref="E24:L24"/>
    <mergeCell ref="N24:U24"/>
    <mergeCell ref="E25:G25"/>
    <mergeCell ref="H25:J25"/>
    <mergeCell ref="N25:P25"/>
    <mergeCell ref="Q25:S25"/>
    <mergeCell ref="N68:P68"/>
    <mergeCell ref="Q68:S68"/>
    <mergeCell ref="E47:G47"/>
    <mergeCell ref="H47:J47"/>
    <mergeCell ref="E68:G68"/>
    <mergeCell ref="H68:J68"/>
    <mergeCell ref="E67:L67"/>
    <mergeCell ref="N67:U67"/>
    <mergeCell ref="E66:L66"/>
    <mergeCell ref="N66:U66"/>
    <mergeCell ref="N47:P47"/>
    <mergeCell ref="Q47:S47"/>
    <mergeCell ref="AF24:AM24"/>
    <mergeCell ref="AF23:AM23"/>
    <mergeCell ref="AF46:AM46"/>
    <mergeCell ref="AF45:AM45"/>
    <mergeCell ref="AF68:AH68"/>
    <mergeCell ref="AI68:AK68"/>
    <mergeCell ref="AF47:AH47"/>
    <mergeCell ref="AI47:AK47"/>
    <mergeCell ref="AF67:AM67"/>
    <mergeCell ref="AF66:AM66"/>
    <mergeCell ref="AF25:AH25"/>
    <mergeCell ref="AI25:AK25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D8E7F-9466-4B42-AFA4-7C44AE65D118}">
  <dimension ref="A1:X98"/>
  <sheetViews>
    <sheetView zoomScale="60" zoomScaleNormal="60" workbookViewId="0">
      <selection activeCell="X21" sqref="X21"/>
    </sheetView>
  </sheetViews>
  <sheetFormatPr defaultRowHeight="14.5" x14ac:dyDescent="0.35"/>
  <cols>
    <col min="1" max="1" width="9.81640625" customWidth="1"/>
    <col min="2" max="2" width="5.1796875" customWidth="1"/>
    <col min="3" max="3" width="4.453125" customWidth="1"/>
    <col min="4" max="4" width="8.81640625" style="74"/>
    <col min="5" max="5" width="9.1796875" style="74"/>
    <col min="6" max="6" width="8.81640625" style="74"/>
    <col min="7" max="7" width="3.26953125" style="74" customWidth="1"/>
    <col min="8" max="10" width="8.81640625" style="74"/>
    <col min="11" max="11" width="4.453125" style="74" customWidth="1"/>
    <col min="12" max="13" width="8.81640625" style="74"/>
    <col min="14" max="14" width="8.81640625" style="74" customWidth="1"/>
    <col min="15" max="15" width="4.453125" style="74" customWidth="1"/>
    <col min="16" max="18" width="8.81640625" style="74"/>
    <col min="19" max="19" width="9.1796875" style="74"/>
    <col min="20" max="20" width="19.26953125" style="74" customWidth="1"/>
    <col min="21" max="21" width="11.81640625" customWidth="1"/>
  </cols>
  <sheetData>
    <row r="1" spans="1:21" ht="15.5" x14ac:dyDescent="0.35">
      <c r="A1" s="17"/>
      <c r="B1" s="17"/>
      <c r="C1" s="21"/>
      <c r="D1" s="71"/>
      <c r="E1" s="71"/>
      <c r="F1" s="71"/>
      <c r="G1" s="72"/>
      <c r="H1" s="71"/>
      <c r="I1" s="71"/>
      <c r="J1" s="71"/>
      <c r="K1" s="72"/>
      <c r="L1" s="71"/>
      <c r="M1" s="71"/>
      <c r="N1" s="71"/>
      <c r="O1" s="72"/>
      <c r="P1" s="71"/>
      <c r="Q1" s="71"/>
      <c r="R1" s="71"/>
      <c r="S1" s="73"/>
      <c r="T1" s="71"/>
      <c r="U1" s="37"/>
    </row>
    <row r="2" spans="1:21" ht="15.5" x14ac:dyDescent="0.35">
      <c r="A2" s="19"/>
      <c r="B2" s="17"/>
      <c r="C2" s="21"/>
      <c r="D2" s="70" t="s">
        <v>14</v>
      </c>
      <c r="E2" s="70"/>
      <c r="F2" s="70"/>
      <c r="G2" s="72"/>
      <c r="H2" s="70" t="s">
        <v>14</v>
      </c>
      <c r="I2" s="70"/>
      <c r="J2" s="70"/>
      <c r="K2" s="72"/>
      <c r="L2" s="70" t="s">
        <v>14</v>
      </c>
      <c r="M2" s="70"/>
      <c r="N2" s="70"/>
      <c r="O2" s="72"/>
      <c r="P2" s="70" t="s">
        <v>14</v>
      </c>
      <c r="Q2" s="70"/>
      <c r="R2" s="70"/>
      <c r="S2" s="73"/>
      <c r="T2" s="75" t="s">
        <v>14</v>
      </c>
      <c r="U2" s="68"/>
    </row>
    <row r="3" spans="1:21" ht="15.5" x14ac:dyDescent="0.35">
      <c r="A3" s="20"/>
      <c r="B3" s="17"/>
      <c r="C3" s="21"/>
      <c r="D3" s="70" t="s">
        <v>15</v>
      </c>
      <c r="E3" s="70"/>
      <c r="F3" s="70"/>
      <c r="G3" s="72"/>
      <c r="H3" s="70" t="s">
        <v>16</v>
      </c>
      <c r="I3" s="70"/>
      <c r="J3" s="70"/>
      <c r="K3" s="72"/>
      <c r="L3" s="70" t="s">
        <v>105</v>
      </c>
      <c r="M3" s="70"/>
      <c r="N3" s="70"/>
      <c r="O3" s="72"/>
      <c r="P3" s="70" t="s">
        <v>18</v>
      </c>
      <c r="Q3" s="70"/>
      <c r="R3" s="70"/>
      <c r="S3" s="73"/>
      <c r="T3" s="75" t="s">
        <v>43</v>
      </c>
      <c r="U3" s="44"/>
    </row>
    <row r="4" spans="1:21" ht="15.5" x14ac:dyDescent="0.35">
      <c r="A4" s="17"/>
      <c r="B4" s="17"/>
      <c r="C4" s="21"/>
      <c r="D4" s="70"/>
      <c r="E4" s="70"/>
      <c r="F4" s="70"/>
      <c r="G4" s="72"/>
      <c r="H4" s="70"/>
      <c r="I4" s="70"/>
      <c r="J4" s="70"/>
      <c r="K4" s="72"/>
      <c r="L4" s="70"/>
      <c r="M4" s="70"/>
      <c r="N4" s="70"/>
      <c r="O4" s="72"/>
      <c r="P4" s="70"/>
      <c r="Q4" s="70"/>
      <c r="R4" s="70"/>
      <c r="S4" s="73"/>
      <c r="T4" s="108"/>
      <c r="U4" s="37"/>
    </row>
    <row r="5" spans="1:21" ht="15.5" x14ac:dyDescent="0.35">
      <c r="A5" s="17"/>
      <c r="B5" s="17"/>
      <c r="C5" s="21"/>
      <c r="D5" s="75"/>
      <c r="E5" s="75"/>
      <c r="F5" s="75"/>
      <c r="G5" s="72"/>
      <c r="H5" s="75"/>
      <c r="I5" s="75"/>
      <c r="J5" s="75"/>
      <c r="K5" s="72"/>
      <c r="L5" s="75"/>
      <c r="M5" s="75"/>
      <c r="N5" s="75"/>
      <c r="O5" s="72"/>
      <c r="P5" s="75"/>
      <c r="Q5" s="75"/>
      <c r="R5" s="75"/>
      <c r="S5" s="73"/>
      <c r="T5" s="55"/>
      <c r="U5" s="44"/>
    </row>
    <row r="6" spans="1:21" ht="15.5" x14ac:dyDescent="0.35">
      <c r="A6" s="17"/>
      <c r="B6" s="17"/>
      <c r="C6" s="21"/>
      <c r="D6" s="71"/>
      <c r="E6" s="71"/>
      <c r="F6" s="71"/>
      <c r="G6" s="72"/>
      <c r="H6" s="71"/>
      <c r="I6" s="71"/>
      <c r="J6" s="71"/>
      <c r="K6" s="72"/>
      <c r="L6" s="71"/>
      <c r="M6" s="71"/>
      <c r="N6" s="71"/>
      <c r="O6" s="72"/>
      <c r="P6" s="71"/>
      <c r="Q6" s="71"/>
      <c r="R6" s="71"/>
      <c r="S6" s="73"/>
      <c r="T6" s="71"/>
      <c r="U6" s="37"/>
    </row>
    <row r="7" spans="1:21" ht="15.5" x14ac:dyDescent="0.35">
      <c r="A7" s="28">
        <v>1</v>
      </c>
      <c r="B7" s="17"/>
      <c r="C7" s="21"/>
      <c r="D7" s="75">
        <v>6.46</v>
      </c>
      <c r="E7" s="75">
        <v>6.47</v>
      </c>
      <c r="F7" s="75">
        <f>AVERAGE(D7:E7)</f>
        <v>6.4649999999999999</v>
      </c>
      <c r="G7" s="72"/>
      <c r="H7" s="75">
        <v>7.18</v>
      </c>
      <c r="I7" s="75">
        <v>7.17</v>
      </c>
      <c r="J7" s="75">
        <f>AVERAGE(H7:I7)</f>
        <v>7.1749999999999998</v>
      </c>
      <c r="K7" s="72"/>
      <c r="L7" s="75">
        <v>7.19</v>
      </c>
      <c r="M7" s="75">
        <v>7.2</v>
      </c>
      <c r="N7" s="75">
        <f>AVERAGE(L7:M7)</f>
        <v>7.1950000000000003</v>
      </c>
      <c r="O7" s="72"/>
      <c r="P7" s="75">
        <v>7.09</v>
      </c>
      <c r="Q7" s="75">
        <v>7.08</v>
      </c>
      <c r="R7" s="75">
        <f>AVERAGE(P7:Q7)</f>
        <v>7.085</v>
      </c>
      <c r="S7" s="73"/>
      <c r="T7" s="75">
        <f>AVERAGE(J7,N7,R7)</f>
        <v>7.1516666666666673</v>
      </c>
      <c r="U7" s="44"/>
    </row>
    <row r="8" spans="1:21" ht="15.5" x14ac:dyDescent="0.35">
      <c r="A8" s="28">
        <v>2</v>
      </c>
      <c r="B8" s="17"/>
      <c r="C8" s="21"/>
      <c r="D8" s="75">
        <v>6.96</v>
      </c>
      <c r="E8" s="75">
        <v>6.97</v>
      </c>
      <c r="F8" s="75">
        <f t="shared" ref="F8:F17" si="0">AVERAGE(D8:E8)</f>
        <v>6.9649999999999999</v>
      </c>
      <c r="G8" s="72"/>
      <c r="H8" s="75">
        <v>6.99</v>
      </c>
      <c r="I8" s="75">
        <v>7.01</v>
      </c>
      <c r="J8" s="75">
        <f t="shared" ref="J8:J17" si="1">AVERAGE(H8:I8)</f>
        <v>7</v>
      </c>
      <c r="K8" s="72"/>
      <c r="L8" s="75">
        <v>6.97</v>
      </c>
      <c r="M8" s="75">
        <v>6.98</v>
      </c>
      <c r="N8" s="75">
        <f t="shared" ref="N8:N17" si="2">AVERAGE(L8:M8)</f>
        <v>6.9749999999999996</v>
      </c>
      <c r="O8" s="72"/>
      <c r="P8" s="75">
        <v>6.89</v>
      </c>
      <c r="Q8" s="75">
        <v>6.92</v>
      </c>
      <c r="R8" s="75">
        <f t="shared" ref="R8:R17" si="3">AVERAGE(P8:Q8)</f>
        <v>6.9049999999999994</v>
      </c>
      <c r="S8" s="73"/>
      <c r="T8" s="75">
        <f t="shared" ref="T8:T18" si="4">AVERAGE(J8,N8,R8)</f>
        <v>6.96</v>
      </c>
      <c r="U8" s="44"/>
    </row>
    <row r="9" spans="1:21" ht="15.5" x14ac:dyDescent="0.35">
      <c r="A9" s="28">
        <v>3</v>
      </c>
      <c r="B9" s="17"/>
      <c r="C9" s="21"/>
      <c r="D9" s="75">
        <v>6.99</v>
      </c>
      <c r="E9" s="75">
        <v>7.01</v>
      </c>
      <c r="F9" s="75">
        <f t="shared" si="0"/>
        <v>7</v>
      </c>
      <c r="G9" s="72"/>
      <c r="H9" s="75">
        <v>7.12</v>
      </c>
      <c r="I9" s="75">
        <v>7.14</v>
      </c>
      <c r="J9" s="75">
        <f t="shared" si="1"/>
        <v>7.13</v>
      </c>
      <c r="K9" s="72"/>
      <c r="L9" s="75">
        <v>7</v>
      </c>
      <c r="M9" s="75">
        <v>7</v>
      </c>
      <c r="N9" s="75">
        <f t="shared" si="2"/>
        <v>7</v>
      </c>
      <c r="O9" s="72"/>
      <c r="P9" s="75">
        <v>7.02</v>
      </c>
      <c r="Q9" s="75">
        <v>7.03</v>
      </c>
      <c r="R9" s="75">
        <f t="shared" si="3"/>
        <v>7.0250000000000004</v>
      </c>
      <c r="S9" s="73"/>
      <c r="T9" s="75">
        <f t="shared" si="4"/>
        <v>7.0516666666666667</v>
      </c>
      <c r="U9" s="44"/>
    </row>
    <row r="10" spans="1:21" ht="15.5" x14ac:dyDescent="0.35">
      <c r="A10" s="28">
        <v>4</v>
      </c>
      <c r="B10" s="17"/>
      <c r="C10" s="21"/>
      <c r="D10" s="75">
        <v>7.2</v>
      </c>
      <c r="E10" s="75">
        <v>7.19</v>
      </c>
      <c r="F10" s="75">
        <f t="shared" si="0"/>
        <v>7.1950000000000003</v>
      </c>
      <c r="G10" s="72"/>
      <c r="H10" s="75">
        <v>6.93</v>
      </c>
      <c r="I10" s="75">
        <v>6.92</v>
      </c>
      <c r="J10" s="75">
        <f t="shared" si="1"/>
        <v>6.9249999999999998</v>
      </c>
      <c r="K10" s="72"/>
      <c r="L10" s="75">
        <v>6.92</v>
      </c>
      <c r="M10" s="75">
        <v>6.92</v>
      </c>
      <c r="N10" s="75">
        <f t="shared" si="2"/>
        <v>6.92</v>
      </c>
      <c r="O10" s="72"/>
      <c r="P10" s="75">
        <v>6.82</v>
      </c>
      <c r="Q10" s="75">
        <v>6.81</v>
      </c>
      <c r="R10" s="75">
        <f t="shared" si="3"/>
        <v>6.8149999999999995</v>
      </c>
      <c r="S10" s="73"/>
      <c r="T10" s="75">
        <f t="shared" si="4"/>
        <v>6.8866666666666658</v>
      </c>
      <c r="U10" s="44"/>
    </row>
    <row r="11" spans="1:21" ht="15.5" x14ac:dyDescent="0.35">
      <c r="A11" s="28">
        <v>5</v>
      </c>
      <c r="B11" s="17"/>
      <c r="C11" s="21"/>
      <c r="D11" s="75">
        <v>7.1</v>
      </c>
      <c r="E11" s="75">
        <v>7.11</v>
      </c>
      <c r="F11" s="75">
        <f t="shared" si="0"/>
        <v>7.1050000000000004</v>
      </c>
      <c r="G11" s="72"/>
      <c r="H11" s="75">
        <v>7.01</v>
      </c>
      <c r="I11" s="75">
        <v>6.99</v>
      </c>
      <c r="J11" s="75">
        <f t="shared" si="1"/>
        <v>7</v>
      </c>
      <c r="K11" s="72"/>
      <c r="L11" s="75">
        <v>7.11</v>
      </c>
      <c r="M11" s="75">
        <v>7.11</v>
      </c>
      <c r="N11" s="75">
        <f t="shared" si="2"/>
        <v>7.11</v>
      </c>
      <c r="O11" s="72"/>
      <c r="P11" s="75">
        <v>6.83</v>
      </c>
      <c r="Q11" s="75">
        <v>6.81</v>
      </c>
      <c r="R11" s="75">
        <f t="shared" si="3"/>
        <v>6.82</v>
      </c>
      <c r="S11" s="73"/>
      <c r="T11" s="75">
        <f t="shared" si="4"/>
        <v>6.9766666666666666</v>
      </c>
      <c r="U11" s="44"/>
    </row>
    <row r="12" spans="1:21" ht="15.5" x14ac:dyDescent="0.35">
      <c r="A12" s="28">
        <v>7</v>
      </c>
      <c r="B12" s="17"/>
      <c r="C12" s="21"/>
      <c r="D12" s="75">
        <v>7.37</v>
      </c>
      <c r="E12" s="75">
        <v>7.34</v>
      </c>
      <c r="F12" s="75">
        <f t="shared" si="0"/>
        <v>7.3550000000000004</v>
      </c>
      <c r="G12" s="72"/>
      <c r="H12" s="75">
        <v>7.12</v>
      </c>
      <c r="I12" s="75">
        <v>7.14</v>
      </c>
      <c r="J12" s="75">
        <f t="shared" si="1"/>
        <v>7.13</v>
      </c>
      <c r="K12" s="72"/>
      <c r="L12" s="75">
        <v>7.19</v>
      </c>
      <c r="M12" s="75">
        <v>7.19</v>
      </c>
      <c r="N12" s="75">
        <f t="shared" si="2"/>
        <v>7.19</v>
      </c>
      <c r="O12" s="72"/>
      <c r="P12" s="75">
        <v>7.21</v>
      </c>
      <c r="Q12" s="75">
        <v>7.23</v>
      </c>
      <c r="R12" s="75">
        <f t="shared" si="3"/>
        <v>7.2200000000000006</v>
      </c>
      <c r="S12" s="73"/>
      <c r="T12" s="75">
        <f t="shared" si="4"/>
        <v>7.18</v>
      </c>
      <c r="U12" s="44"/>
    </row>
    <row r="13" spans="1:21" ht="15.5" x14ac:dyDescent="0.35">
      <c r="A13" s="28">
        <v>8</v>
      </c>
      <c r="B13" s="17"/>
      <c r="C13" s="21"/>
      <c r="D13" s="75">
        <v>7.46</v>
      </c>
      <c r="E13" s="75">
        <v>7.45</v>
      </c>
      <c r="F13" s="75">
        <f t="shared" si="0"/>
        <v>7.4550000000000001</v>
      </c>
      <c r="G13" s="72"/>
      <c r="H13" s="75">
        <v>7.28</v>
      </c>
      <c r="I13" s="75">
        <v>7.28</v>
      </c>
      <c r="J13" s="75">
        <f t="shared" si="1"/>
        <v>7.28</v>
      </c>
      <c r="K13" s="72"/>
      <c r="L13" s="75">
        <v>7.19</v>
      </c>
      <c r="M13" s="75">
        <v>7.2</v>
      </c>
      <c r="N13" s="75">
        <f t="shared" si="2"/>
        <v>7.1950000000000003</v>
      </c>
      <c r="O13" s="72"/>
      <c r="P13" s="75">
        <v>7.25</v>
      </c>
      <c r="Q13" s="75">
        <v>7.28</v>
      </c>
      <c r="R13" s="75">
        <f t="shared" si="3"/>
        <v>7.2650000000000006</v>
      </c>
      <c r="S13" s="73"/>
      <c r="T13" s="75">
        <f t="shared" si="4"/>
        <v>7.246666666666667</v>
      </c>
      <c r="U13" s="44"/>
    </row>
    <row r="14" spans="1:21" ht="15.5" x14ac:dyDescent="0.35">
      <c r="A14" s="28">
        <v>9</v>
      </c>
      <c r="B14" s="17"/>
      <c r="C14" s="21"/>
      <c r="D14" s="75">
        <v>6.86</v>
      </c>
      <c r="E14" s="75">
        <v>6.87</v>
      </c>
      <c r="F14" s="75">
        <f t="shared" si="0"/>
        <v>6.8650000000000002</v>
      </c>
      <c r="G14" s="72"/>
      <c r="H14" s="75">
        <v>6.8</v>
      </c>
      <c r="I14" s="75">
        <v>6.8</v>
      </c>
      <c r="J14" s="75">
        <f t="shared" si="1"/>
        <v>6.8</v>
      </c>
      <c r="K14" s="72"/>
      <c r="L14" s="75">
        <v>6.87</v>
      </c>
      <c r="M14" s="75">
        <v>6.89</v>
      </c>
      <c r="N14" s="75">
        <f t="shared" si="2"/>
        <v>6.88</v>
      </c>
      <c r="O14" s="72"/>
      <c r="P14" s="75">
        <v>7.03</v>
      </c>
      <c r="Q14" s="75">
        <v>7.04</v>
      </c>
      <c r="R14" s="75">
        <f t="shared" si="3"/>
        <v>7.0350000000000001</v>
      </c>
      <c r="S14" s="73"/>
      <c r="T14" s="75">
        <f t="shared" si="4"/>
        <v>6.9050000000000002</v>
      </c>
      <c r="U14" s="44"/>
    </row>
    <row r="15" spans="1:21" ht="15.5" x14ac:dyDescent="0.35">
      <c r="A15" s="28">
        <v>11</v>
      </c>
      <c r="B15" s="17"/>
      <c r="C15" s="21"/>
      <c r="D15" s="75">
        <v>7.47</v>
      </c>
      <c r="E15" s="75">
        <v>7.47</v>
      </c>
      <c r="F15" s="75">
        <f t="shared" si="0"/>
        <v>7.47</v>
      </c>
      <c r="G15" s="72"/>
      <c r="H15" s="75">
        <v>7</v>
      </c>
      <c r="I15" s="75">
        <v>7.03</v>
      </c>
      <c r="J15" s="75">
        <f t="shared" si="1"/>
        <v>7.0150000000000006</v>
      </c>
      <c r="K15" s="72"/>
      <c r="L15" s="75">
        <v>7.44</v>
      </c>
      <c r="M15" s="75">
        <v>7.41</v>
      </c>
      <c r="N15" s="75">
        <f t="shared" si="2"/>
        <v>7.4250000000000007</v>
      </c>
      <c r="O15" s="72"/>
      <c r="P15" s="75">
        <v>7.31</v>
      </c>
      <c r="Q15" s="75">
        <v>7.3</v>
      </c>
      <c r="R15" s="75">
        <f t="shared" si="3"/>
        <v>7.3049999999999997</v>
      </c>
      <c r="S15" s="73"/>
      <c r="T15" s="75">
        <f t="shared" si="4"/>
        <v>7.248333333333334</v>
      </c>
      <c r="U15" s="44"/>
    </row>
    <row r="16" spans="1:21" ht="15.5" x14ac:dyDescent="0.35">
      <c r="A16" s="28">
        <v>12</v>
      </c>
      <c r="B16" s="17"/>
      <c r="C16" s="21"/>
      <c r="D16" s="75">
        <v>7.06</v>
      </c>
      <c r="E16" s="75">
        <v>7.03</v>
      </c>
      <c r="F16" s="75">
        <f t="shared" si="0"/>
        <v>7.0449999999999999</v>
      </c>
      <c r="G16" s="72"/>
      <c r="H16" s="75">
        <v>7.34</v>
      </c>
      <c r="I16" s="75">
        <v>7.35</v>
      </c>
      <c r="J16" s="75">
        <f t="shared" si="1"/>
        <v>7.3449999999999998</v>
      </c>
      <c r="K16" s="72"/>
      <c r="L16" s="75">
        <v>6.93</v>
      </c>
      <c r="M16" s="75">
        <v>6.95</v>
      </c>
      <c r="N16" s="75">
        <f t="shared" si="2"/>
        <v>6.9399999999999995</v>
      </c>
      <c r="O16" s="72"/>
      <c r="P16" s="75">
        <v>7.2</v>
      </c>
      <c r="Q16" s="75">
        <v>7.21</v>
      </c>
      <c r="R16" s="75">
        <f t="shared" si="3"/>
        <v>7.2050000000000001</v>
      </c>
      <c r="S16" s="73"/>
      <c r="T16" s="75">
        <f>AVERAGE(J16,N16,R16)</f>
        <v>7.163333333333334</v>
      </c>
      <c r="U16" s="44"/>
    </row>
    <row r="17" spans="1:21" ht="15.5" x14ac:dyDescent="0.35">
      <c r="A17" s="28">
        <v>13</v>
      </c>
      <c r="B17" s="17"/>
      <c r="C17" s="21"/>
      <c r="D17" s="75">
        <v>6.73</v>
      </c>
      <c r="E17" s="75">
        <v>6.72</v>
      </c>
      <c r="F17" s="75">
        <f t="shared" si="0"/>
        <v>6.7249999999999996</v>
      </c>
      <c r="G17" s="72"/>
      <c r="H17" s="75">
        <v>6.88</v>
      </c>
      <c r="I17" s="75">
        <v>6.86</v>
      </c>
      <c r="J17" s="75">
        <f t="shared" si="1"/>
        <v>6.87</v>
      </c>
      <c r="K17" s="72"/>
      <c r="L17" s="75">
        <v>6.83</v>
      </c>
      <c r="M17" s="75">
        <v>6.82</v>
      </c>
      <c r="N17" s="75">
        <f t="shared" si="2"/>
        <v>6.8250000000000002</v>
      </c>
      <c r="O17" s="72"/>
      <c r="P17" s="75">
        <v>6.82</v>
      </c>
      <c r="Q17" s="75">
        <v>6.83</v>
      </c>
      <c r="R17" s="75">
        <f t="shared" si="3"/>
        <v>6.8250000000000002</v>
      </c>
      <c r="S17" s="73"/>
      <c r="T17" s="75">
        <f t="shared" si="4"/>
        <v>6.84</v>
      </c>
      <c r="U17" s="44"/>
    </row>
    <row r="18" spans="1:21" ht="15.5" x14ac:dyDescent="0.35">
      <c r="A18" s="28">
        <v>14</v>
      </c>
      <c r="B18" s="17"/>
      <c r="C18" s="21"/>
      <c r="D18" s="75">
        <v>6.68</v>
      </c>
      <c r="E18" s="75">
        <v>6.68</v>
      </c>
      <c r="F18" s="75">
        <f>AVERAGE(D18:E18)</f>
        <v>6.68</v>
      </c>
      <c r="G18" s="72"/>
      <c r="H18" s="75">
        <v>7.02</v>
      </c>
      <c r="I18" s="75">
        <v>7</v>
      </c>
      <c r="J18" s="75">
        <f>AVERAGE(H18:I18)</f>
        <v>7.01</v>
      </c>
      <c r="K18" s="72"/>
      <c r="L18" s="75">
        <v>6.98</v>
      </c>
      <c r="M18" s="75">
        <v>6.99</v>
      </c>
      <c r="N18" s="75">
        <f>AVERAGE(L18:M18)</f>
        <v>6.9850000000000003</v>
      </c>
      <c r="O18" s="72"/>
      <c r="P18" s="75">
        <v>6.93</v>
      </c>
      <c r="Q18" s="75">
        <v>6.92</v>
      </c>
      <c r="R18" s="75">
        <f>AVERAGE(P18:Q18)</f>
        <v>6.9249999999999998</v>
      </c>
      <c r="S18" s="73"/>
      <c r="T18" s="75">
        <f t="shared" si="4"/>
        <v>6.9733333333333336</v>
      </c>
      <c r="U18" s="44"/>
    </row>
    <row r="19" spans="1:21" ht="15.5" x14ac:dyDescent="0.35">
      <c r="A19" s="17"/>
      <c r="B19" s="17"/>
      <c r="C19" s="21"/>
      <c r="D19" s="79"/>
      <c r="E19" s="79"/>
      <c r="F19" s="79"/>
      <c r="G19" s="72"/>
      <c r="H19" s="79"/>
      <c r="I19" s="79"/>
      <c r="J19" s="79"/>
      <c r="K19" s="72"/>
      <c r="L19" s="79"/>
      <c r="M19" s="79"/>
      <c r="N19" s="79"/>
      <c r="O19" s="72"/>
      <c r="P19" s="79"/>
      <c r="Q19" s="79"/>
      <c r="R19" s="79"/>
      <c r="S19" s="73"/>
      <c r="T19" s="79"/>
      <c r="U19" s="44"/>
    </row>
    <row r="20" spans="1:21" ht="15.5" x14ac:dyDescent="0.35">
      <c r="A20" s="22"/>
      <c r="B20" s="18" t="e">
        <f>AVERAGE(B7:B11)</f>
        <v>#DIV/0!</v>
      </c>
      <c r="C20" s="55"/>
      <c r="D20" s="54">
        <f>AVERAGE(D7:D18)</f>
        <v>7.0283333333333333</v>
      </c>
      <c r="E20" s="54"/>
      <c r="F20" s="54">
        <f t="shared" ref="F20:R20" si="5">AVERAGE(F7:F18)</f>
        <v>7.0270833333333327</v>
      </c>
      <c r="G20" s="55" t="e">
        <f t="shared" si="5"/>
        <v>#DIV/0!</v>
      </c>
      <c r="H20" s="54">
        <f t="shared" si="5"/>
        <v>7.0558333333333323</v>
      </c>
      <c r="I20" s="54">
        <f t="shared" si="5"/>
        <v>7.0575000000000001</v>
      </c>
      <c r="J20" s="54">
        <f t="shared" si="5"/>
        <v>7.0566666666666684</v>
      </c>
      <c r="K20" s="55" t="e">
        <f t="shared" si="5"/>
        <v>#DIV/0!</v>
      </c>
      <c r="L20" s="54">
        <f t="shared" si="5"/>
        <v>7.0516666666666659</v>
      </c>
      <c r="M20" s="54">
        <f t="shared" si="5"/>
        <v>7.0550000000000006</v>
      </c>
      <c r="N20" s="54">
        <f t="shared" si="5"/>
        <v>7.0533333333333337</v>
      </c>
      <c r="O20" s="55" t="e">
        <f t="shared" si="5"/>
        <v>#DIV/0!</v>
      </c>
      <c r="P20" s="54">
        <f t="shared" si="5"/>
        <v>7.0333333333333341</v>
      </c>
      <c r="Q20" s="54">
        <f t="shared" si="5"/>
        <v>7.0383333333333331</v>
      </c>
      <c r="R20" s="54">
        <f t="shared" si="5"/>
        <v>7.0358333333333336</v>
      </c>
      <c r="S20" s="73"/>
      <c r="T20" s="54">
        <f>AVERAGE(T7:T18)</f>
        <v>7.0486111111111116</v>
      </c>
      <c r="U20" s="44"/>
    </row>
    <row r="21" spans="1:21" ht="15.5" x14ac:dyDescent="0.35">
      <c r="A21" s="23"/>
      <c r="B21" s="18" t="e">
        <f>STDEV(B7:B11)</f>
        <v>#DIV/0!</v>
      </c>
      <c r="C21" s="55"/>
      <c r="D21" s="54">
        <f>STDEV(D7:D18)</f>
        <v>0.31645287839175079</v>
      </c>
      <c r="E21" s="54"/>
      <c r="F21" s="54">
        <f t="shared" ref="F21:R21" si="6">STDEV(F7:F18)</f>
        <v>0.31332859844907335</v>
      </c>
      <c r="G21" s="55" t="e">
        <f t="shared" si="6"/>
        <v>#DIV/0!</v>
      </c>
      <c r="H21" s="54">
        <f t="shared" si="6"/>
        <v>0.15888579851483575</v>
      </c>
      <c r="I21" s="54">
        <f t="shared" si="6"/>
        <v>0.16415762934669606</v>
      </c>
      <c r="J21" s="54">
        <f t="shared" si="6"/>
        <v>0.16129213097715434</v>
      </c>
      <c r="K21" s="55" t="e">
        <f t="shared" si="6"/>
        <v>#DIV/0!</v>
      </c>
      <c r="L21" s="54">
        <f t="shared" si="6"/>
        <v>0.17590458846324705</v>
      </c>
      <c r="M21" s="54">
        <f t="shared" si="6"/>
        <v>0.16892709562519465</v>
      </c>
      <c r="N21" s="54">
        <f t="shared" si="6"/>
        <v>0.17231489849233678</v>
      </c>
      <c r="O21" s="55" t="e">
        <f t="shared" si="6"/>
        <v>#DIV/0!</v>
      </c>
      <c r="P21" s="54">
        <f t="shared" si="6"/>
        <v>0.17824055927228502</v>
      </c>
      <c r="Q21" s="54">
        <f t="shared" si="6"/>
        <v>0.18354258031279508</v>
      </c>
      <c r="R21" s="54">
        <f t="shared" si="6"/>
        <v>0.18071616788027955</v>
      </c>
      <c r="S21" s="73"/>
      <c r="T21" s="54">
        <f t="shared" ref="T21" si="7">STDEV(T7:T18)</f>
        <v>0.14435826877705982</v>
      </c>
      <c r="U21" s="44"/>
    </row>
    <row r="22" spans="1:21" ht="15.5" x14ac:dyDescent="0.35">
      <c r="A22" s="17"/>
      <c r="B22" s="17"/>
      <c r="C22" s="21"/>
      <c r="D22" s="71"/>
      <c r="E22" s="71"/>
      <c r="F22" s="71"/>
      <c r="G22" s="72"/>
      <c r="H22" s="71"/>
      <c r="I22" s="71"/>
      <c r="J22" s="71"/>
      <c r="K22" s="72"/>
      <c r="L22" s="71"/>
      <c r="M22" s="71"/>
      <c r="N22" s="71"/>
      <c r="O22" s="72"/>
      <c r="P22" s="71"/>
      <c r="Q22" s="71"/>
      <c r="R22" s="71"/>
      <c r="S22" s="73"/>
      <c r="T22" s="71"/>
      <c r="U22" s="37"/>
    </row>
    <row r="23" spans="1:21" ht="15.5" x14ac:dyDescent="0.35">
      <c r="A23" s="19"/>
      <c r="B23" s="17"/>
      <c r="C23" s="21"/>
      <c r="D23" s="70" t="s">
        <v>20</v>
      </c>
      <c r="E23" s="70"/>
      <c r="F23" s="70"/>
      <c r="G23" s="72"/>
      <c r="H23" s="70" t="s">
        <v>20</v>
      </c>
      <c r="I23" s="70"/>
      <c r="J23" s="70"/>
      <c r="K23" s="72"/>
      <c r="L23" s="70" t="s">
        <v>20</v>
      </c>
      <c r="M23" s="70"/>
      <c r="N23" s="70"/>
      <c r="O23" s="72"/>
      <c r="P23" s="70" t="s">
        <v>20</v>
      </c>
      <c r="Q23" s="70"/>
      <c r="R23" s="70"/>
      <c r="S23" s="73"/>
      <c r="T23" s="75" t="s">
        <v>20</v>
      </c>
      <c r="U23" s="68"/>
    </row>
    <row r="24" spans="1:21" ht="15.5" x14ac:dyDescent="0.35">
      <c r="A24" s="20"/>
      <c r="B24" s="17"/>
      <c r="C24" s="21"/>
      <c r="D24" s="70" t="s">
        <v>15</v>
      </c>
      <c r="E24" s="70"/>
      <c r="F24" s="70"/>
      <c r="G24" s="72"/>
      <c r="H24" s="70" t="s">
        <v>16</v>
      </c>
      <c r="I24" s="70"/>
      <c r="J24" s="70"/>
      <c r="K24" s="72"/>
      <c r="L24" s="70" t="s">
        <v>17</v>
      </c>
      <c r="M24" s="70"/>
      <c r="N24" s="70"/>
      <c r="O24" s="72"/>
      <c r="P24" s="70" t="s">
        <v>18</v>
      </c>
      <c r="Q24" s="70"/>
      <c r="R24" s="70"/>
      <c r="S24" s="73"/>
      <c r="T24" s="75" t="s">
        <v>43</v>
      </c>
      <c r="U24" s="44"/>
    </row>
    <row r="25" spans="1:21" ht="15.5" x14ac:dyDescent="0.35">
      <c r="A25" s="17"/>
      <c r="B25" s="17"/>
      <c r="C25" s="21"/>
      <c r="D25" s="70"/>
      <c r="E25" s="70"/>
      <c r="F25" s="70"/>
      <c r="G25" s="72"/>
      <c r="H25" s="70"/>
      <c r="I25" s="70"/>
      <c r="J25" s="70"/>
      <c r="K25" s="72"/>
      <c r="L25" s="70"/>
      <c r="M25" s="70"/>
      <c r="N25" s="70"/>
      <c r="O25" s="72"/>
      <c r="P25" s="70"/>
      <c r="Q25" s="70"/>
      <c r="R25" s="70"/>
      <c r="S25" s="73"/>
      <c r="T25" s="108"/>
      <c r="U25" s="37"/>
    </row>
    <row r="26" spans="1:21" ht="15.5" x14ac:dyDescent="0.35">
      <c r="A26" s="17"/>
      <c r="B26" s="17"/>
      <c r="C26" s="21"/>
      <c r="D26" s="75"/>
      <c r="E26" s="75"/>
      <c r="F26" s="75"/>
      <c r="G26" s="72"/>
      <c r="H26" s="75"/>
      <c r="I26" s="75"/>
      <c r="J26" s="75"/>
      <c r="K26" s="72"/>
      <c r="L26" s="75"/>
      <c r="M26" s="75"/>
      <c r="N26" s="75"/>
      <c r="O26" s="72"/>
      <c r="P26" s="75"/>
      <c r="Q26" s="75"/>
      <c r="R26" s="75"/>
      <c r="S26" s="73"/>
      <c r="T26" s="110"/>
      <c r="U26" s="109"/>
    </row>
    <row r="27" spans="1:21" ht="15.5" x14ac:dyDescent="0.35">
      <c r="A27" s="17"/>
      <c r="B27" s="17"/>
      <c r="C27" s="21"/>
      <c r="D27" s="71"/>
      <c r="E27" s="71"/>
      <c r="F27" s="71"/>
      <c r="G27" s="72"/>
      <c r="H27" s="71"/>
      <c r="I27" s="71"/>
      <c r="J27" s="71"/>
      <c r="K27" s="72"/>
      <c r="L27" s="71"/>
      <c r="M27" s="71"/>
      <c r="N27" s="71"/>
      <c r="O27" s="72"/>
      <c r="P27" s="71"/>
      <c r="Q27" s="71"/>
      <c r="R27" s="71"/>
      <c r="S27" s="73"/>
      <c r="T27" s="71"/>
      <c r="U27" s="37"/>
    </row>
    <row r="28" spans="1:21" ht="15.5" x14ac:dyDescent="0.35">
      <c r="A28" s="28">
        <v>1</v>
      </c>
      <c r="B28" s="17"/>
      <c r="C28" s="21"/>
      <c r="D28" s="75">
        <v>7.04</v>
      </c>
      <c r="E28" s="75">
        <v>7.02</v>
      </c>
      <c r="F28" s="75">
        <f>AVERAGE(D28:E28)</f>
        <v>7.0299999999999994</v>
      </c>
      <c r="G28" s="72">
        <v>7.47</v>
      </c>
      <c r="H28" s="75">
        <v>7.47</v>
      </c>
      <c r="I28" s="75">
        <v>7.48</v>
      </c>
      <c r="J28" s="75">
        <f>AVERAGE(H28:I28)</f>
        <v>7.4749999999999996</v>
      </c>
      <c r="K28" s="72"/>
      <c r="L28" s="75">
        <v>7.53</v>
      </c>
      <c r="M28" s="75">
        <v>7.54</v>
      </c>
      <c r="N28" s="75">
        <f>AVERAGE(L28:M28)</f>
        <v>7.5350000000000001</v>
      </c>
      <c r="O28" s="72"/>
      <c r="P28" s="75">
        <v>7.21</v>
      </c>
      <c r="Q28" s="75">
        <v>7.23</v>
      </c>
      <c r="R28" s="75">
        <f>AVERAGE(P28:Q28)</f>
        <v>7.2200000000000006</v>
      </c>
      <c r="S28" s="73"/>
      <c r="T28" s="75">
        <f>AVERAGE(J28,N28,R28)</f>
        <v>7.41</v>
      </c>
      <c r="U28" s="44"/>
    </row>
    <row r="29" spans="1:21" ht="15.5" x14ac:dyDescent="0.35">
      <c r="A29" s="28">
        <v>2</v>
      </c>
      <c r="B29" s="17"/>
      <c r="C29" s="21"/>
      <c r="D29" s="75">
        <v>6.97</v>
      </c>
      <c r="E29" s="75">
        <v>7</v>
      </c>
      <c r="F29" s="75">
        <f t="shared" ref="F29:F38" si="8">AVERAGE(D29:E29)</f>
        <v>6.9849999999999994</v>
      </c>
      <c r="G29" s="72"/>
      <c r="H29" s="75">
        <v>7.06</v>
      </c>
      <c r="I29" s="75">
        <v>7.09</v>
      </c>
      <c r="J29" s="75">
        <f t="shared" ref="J29:J38" si="9">AVERAGE(H29:I29)</f>
        <v>7.0749999999999993</v>
      </c>
      <c r="K29" s="72"/>
      <c r="L29" s="75">
        <v>7.02</v>
      </c>
      <c r="M29" s="75">
        <v>7.05</v>
      </c>
      <c r="N29" s="75">
        <f t="shared" ref="N29:N38" si="10">AVERAGE(L29:M29)</f>
        <v>7.0350000000000001</v>
      </c>
      <c r="O29" s="72"/>
      <c r="P29" s="75">
        <v>7.03</v>
      </c>
      <c r="Q29" s="75">
        <v>7.01</v>
      </c>
      <c r="R29" s="75">
        <f t="shared" ref="R29:R38" si="11">AVERAGE(P29:Q29)</f>
        <v>7.02</v>
      </c>
      <c r="S29" s="73"/>
      <c r="T29" s="75">
        <f t="shared" ref="T29:T39" si="12">AVERAGE(J29,N29,R29)</f>
        <v>7.043333333333333</v>
      </c>
      <c r="U29" s="44"/>
    </row>
    <row r="30" spans="1:21" ht="15.5" x14ac:dyDescent="0.35">
      <c r="A30" s="28">
        <v>3</v>
      </c>
      <c r="B30" s="17"/>
      <c r="C30" s="21"/>
      <c r="D30" s="75">
        <v>7</v>
      </c>
      <c r="E30" s="75">
        <v>6.99</v>
      </c>
      <c r="F30" s="75">
        <f t="shared" si="8"/>
        <v>6.9950000000000001</v>
      </c>
      <c r="G30" s="72"/>
      <c r="H30" s="75">
        <v>7.04</v>
      </c>
      <c r="I30" s="75">
        <v>7.05</v>
      </c>
      <c r="J30" s="75">
        <f t="shared" si="9"/>
        <v>7.0449999999999999</v>
      </c>
      <c r="K30" s="72"/>
      <c r="L30" s="75">
        <v>7.04</v>
      </c>
      <c r="M30" s="75">
        <v>7.05</v>
      </c>
      <c r="N30" s="75">
        <f t="shared" si="10"/>
        <v>7.0449999999999999</v>
      </c>
      <c r="O30" s="72"/>
      <c r="P30" s="75">
        <v>7.13</v>
      </c>
      <c r="Q30" s="75">
        <v>7.14</v>
      </c>
      <c r="R30" s="75">
        <f t="shared" si="11"/>
        <v>7.1349999999999998</v>
      </c>
      <c r="S30" s="73"/>
      <c r="T30" s="75">
        <f t="shared" si="12"/>
        <v>7.0750000000000002</v>
      </c>
      <c r="U30" s="44"/>
    </row>
    <row r="31" spans="1:21" ht="15.5" x14ac:dyDescent="0.35">
      <c r="A31" s="28">
        <v>4</v>
      </c>
      <c r="B31" s="17"/>
      <c r="C31" s="21"/>
      <c r="D31" s="75">
        <v>6.91</v>
      </c>
      <c r="E31" s="75">
        <v>6.9</v>
      </c>
      <c r="F31" s="75">
        <f t="shared" si="8"/>
        <v>6.9050000000000002</v>
      </c>
      <c r="G31" s="72"/>
      <c r="H31" s="75">
        <v>7.25</v>
      </c>
      <c r="I31" s="75">
        <v>7.25</v>
      </c>
      <c r="J31" s="75">
        <f t="shared" si="9"/>
        <v>7.25</v>
      </c>
      <c r="K31" s="72"/>
      <c r="L31" s="75">
        <v>7.29</v>
      </c>
      <c r="M31" s="75">
        <v>7.31</v>
      </c>
      <c r="N31" s="75">
        <f t="shared" si="10"/>
        <v>7.3</v>
      </c>
      <c r="O31" s="72"/>
      <c r="P31" s="75">
        <v>7.21</v>
      </c>
      <c r="Q31" s="75">
        <v>7.18</v>
      </c>
      <c r="R31" s="75">
        <f t="shared" si="11"/>
        <v>7.1950000000000003</v>
      </c>
      <c r="S31" s="73"/>
      <c r="T31" s="75">
        <f t="shared" si="12"/>
        <v>7.248333333333334</v>
      </c>
      <c r="U31" s="44"/>
    </row>
    <row r="32" spans="1:21" ht="15.5" x14ac:dyDescent="0.35">
      <c r="A32" s="28">
        <v>5</v>
      </c>
      <c r="B32" s="17"/>
      <c r="C32" s="21"/>
      <c r="D32" s="75">
        <v>7.04</v>
      </c>
      <c r="E32" s="75">
        <v>7.06</v>
      </c>
      <c r="F32" s="75">
        <f t="shared" si="8"/>
        <v>7.05</v>
      </c>
      <c r="G32" s="72"/>
      <c r="H32" s="75">
        <v>7.19</v>
      </c>
      <c r="I32" s="75">
        <v>7.17</v>
      </c>
      <c r="J32" s="75">
        <f t="shared" si="9"/>
        <v>7.18</v>
      </c>
      <c r="K32" s="72"/>
      <c r="L32" s="75">
        <v>7.28</v>
      </c>
      <c r="M32" s="75">
        <v>7.3</v>
      </c>
      <c r="N32" s="75">
        <f t="shared" si="10"/>
        <v>7.29</v>
      </c>
      <c r="O32" s="72"/>
      <c r="P32" s="75">
        <v>6.97</v>
      </c>
      <c r="Q32" s="75">
        <v>6.97</v>
      </c>
      <c r="R32" s="75">
        <f t="shared" si="11"/>
        <v>6.97</v>
      </c>
      <c r="S32" s="73"/>
      <c r="T32" s="75">
        <f t="shared" si="12"/>
        <v>7.1466666666666656</v>
      </c>
      <c r="U32" s="44"/>
    </row>
    <row r="33" spans="1:21" ht="15.5" x14ac:dyDescent="0.35">
      <c r="A33" s="28">
        <v>7</v>
      </c>
      <c r="B33" s="17"/>
      <c r="C33" s="21"/>
      <c r="D33" s="75">
        <v>7.27</v>
      </c>
      <c r="E33" s="75">
        <v>7.27</v>
      </c>
      <c r="F33" s="75">
        <f t="shared" si="8"/>
        <v>7.27</v>
      </c>
      <c r="G33" s="72"/>
      <c r="H33" s="75">
        <v>7.22</v>
      </c>
      <c r="I33" s="75">
        <v>7.24</v>
      </c>
      <c r="J33" s="75">
        <f t="shared" si="9"/>
        <v>7.23</v>
      </c>
      <c r="K33" s="72"/>
      <c r="L33" s="75">
        <v>7.24</v>
      </c>
      <c r="M33" s="75">
        <v>7.26</v>
      </c>
      <c r="N33" s="75">
        <f t="shared" si="10"/>
        <v>7.25</v>
      </c>
      <c r="O33" s="72"/>
      <c r="P33" s="75">
        <v>7.16</v>
      </c>
      <c r="Q33" s="75">
        <v>7.17</v>
      </c>
      <c r="R33" s="75">
        <f t="shared" si="11"/>
        <v>7.165</v>
      </c>
      <c r="S33" s="73"/>
      <c r="T33" s="75">
        <f t="shared" si="12"/>
        <v>7.2149999999999999</v>
      </c>
      <c r="U33" s="44"/>
    </row>
    <row r="34" spans="1:21" ht="15.5" x14ac:dyDescent="0.35">
      <c r="A34" s="28">
        <v>8</v>
      </c>
      <c r="B34" s="17"/>
      <c r="C34" s="21"/>
      <c r="D34" s="75">
        <v>7.11</v>
      </c>
      <c r="E34" s="75">
        <v>7.11</v>
      </c>
      <c r="F34" s="75">
        <f t="shared" si="8"/>
        <v>7.11</v>
      </c>
      <c r="G34" s="72"/>
      <c r="H34" s="75">
        <v>7.27</v>
      </c>
      <c r="I34" s="75">
        <v>7.29</v>
      </c>
      <c r="J34" s="75">
        <f t="shared" si="9"/>
        <v>7.2799999999999994</v>
      </c>
      <c r="K34" s="72"/>
      <c r="L34" s="75">
        <v>7.53</v>
      </c>
      <c r="M34" s="75">
        <v>7.56</v>
      </c>
      <c r="N34" s="75">
        <f t="shared" si="10"/>
        <v>7.5449999999999999</v>
      </c>
      <c r="O34" s="72"/>
      <c r="P34" s="75">
        <v>7.41</v>
      </c>
      <c r="Q34" s="75">
        <v>7.43</v>
      </c>
      <c r="R34" s="75">
        <f t="shared" si="11"/>
        <v>7.42</v>
      </c>
      <c r="S34" s="73"/>
      <c r="T34" s="75">
        <f t="shared" si="12"/>
        <v>7.4149999999999991</v>
      </c>
      <c r="U34" s="44"/>
    </row>
    <row r="35" spans="1:21" ht="15.5" x14ac:dyDescent="0.35">
      <c r="A35" s="28">
        <v>9</v>
      </c>
      <c r="B35" s="17"/>
      <c r="C35" s="21"/>
      <c r="D35" s="75">
        <v>7.22</v>
      </c>
      <c r="E35" s="75">
        <v>7.25</v>
      </c>
      <c r="F35" s="75">
        <f t="shared" si="8"/>
        <v>7.2349999999999994</v>
      </c>
      <c r="G35" s="72"/>
      <c r="H35" s="75">
        <v>7.02</v>
      </c>
      <c r="I35" s="75">
        <v>7.04</v>
      </c>
      <c r="J35" s="75">
        <f t="shared" si="9"/>
        <v>7.0299999999999994</v>
      </c>
      <c r="K35" s="72"/>
      <c r="L35" s="75">
        <v>6.86</v>
      </c>
      <c r="M35" s="75">
        <v>6.86</v>
      </c>
      <c r="N35" s="75">
        <f t="shared" si="10"/>
        <v>6.86</v>
      </c>
      <c r="O35" s="72"/>
      <c r="P35" s="75">
        <v>6.72</v>
      </c>
      <c r="Q35" s="75">
        <v>6.71</v>
      </c>
      <c r="R35" s="75">
        <f t="shared" si="11"/>
        <v>6.7149999999999999</v>
      </c>
      <c r="S35" s="73"/>
      <c r="T35" s="75">
        <f t="shared" si="12"/>
        <v>6.8683333333333332</v>
      </c>
      <c r="U35" s="44"/>
    </row>
    <row r="36" spans="1:21" ht="15.5" x14ac:dyDescent="0.35">
      <c r="A36" s="28">
        <v>11</v>
      </c>
      <c r="B36" s="17"/>
      <c r="C36" s="21"/>
      <c r="D36" s="75">
        <v>7.23</v>
      </c>
      <c r="E36" s="75">
        <v>7.23</v>
      </c>
      <c r="F36" s="75">
        <f t="shared" si="8"/>
        <v>7.23</v>
      </c>
      <c r="G36" s="72"/>
      <c r="H36" s="75">
        <v>7.22</v>
      </c>
      <c r="I36" s="75">
        <v>7.2</v>
      </c>
      <c r="J36" s="75">
        <f t="shared" si="9"/>
        <v>7.21</v>
      </c>
      <c r="K36" s="72"/>
      <c r="L36" s="75">
        <v>7.31</v>
      </c>
      <c r="M36" s="75">
        <v>7.31</v>
      </c>
      <c r="N36" s="75">
        <f t="shared" si="10"/>
        <v>7.31</v>
      </c>
      <c r="O36" s="72"/>
      <c r="P36" s="75">
        <v>7.24</v>
      </c>
      <c r="Q36" s="75">
        <v>7.27</v>
      </c>
      <c r="R36" s="75">
        <f t="shared" si="11"/>
        <v>7.2549999999999999</v>
      </c>
      <c r="S36" s="73"/>
      <c r="T36" s="75">
        <f t="shared" si="12"/>
        <v>7.2583333333333329</v>
      </c>
      <c r="U36" s="44"/>
    </row>
    <row r="37" spans="1:21" ht="15.5" x14ac:dyDescent="0.35">
      <c r="A37" s="28">
        <v>12</v>
      </c>
      <c r="B37" s="17"/>
      <c r="C37" s="21"/>
      <c r="D37" s="75">
        <v>7.23</v>
      </c>
      <c r="E37" s="75">
        <v>7.24</v>
      </c>
      <c r="F37" s="75">
        <f t="shared" si="8"/>
        <v>7.2350000000000003</v>
      </c>
      <c r="G37" s="72"/>
      <c r="H37" s="75">
        <v>7.25</v>
      </c>
      <c r="I37" s="75">
        <v>7.26</v>
      </c>
      <c r="J37" s="75">
        <f t="shared" si="9"/>
        <v>7.2549999999999999</v>
      </c>
      <c r="K37" s="72"/>
      <c r="L37" s="75">
        <v>7.38</v>
      </c>
      <c r="M37" s="75">
        <v>7.38</v>
      </c>
      <c r="N37" s="75">
        <f t="shared" si="10"/>
        <v>7.38</v>
      </c>
      <c r="O37" s="72"/>
      <c r="P37" s="75">
        <v>7.27</v>
      </c>
      <c r="Q37" s="75">
        <v>7.29</v>
      </c>
      <c r="R37" s="75">
        <f t="shared" si="11"/>
        <v>7.2799999999999994</v>
      </c>
      <c r="S37" s="73"/>
      <c r="T37" s="75">
        <f>AVERAGE(J37,N37,R37)</f>
        <v>7.3049999999999997</v>
      </c>
      <c r="U37" s="44"/>
    </row>
    <row r="38" spans="1:21" ht="15.5" x14ac:dyDescent="0.35">
      <c r="A38" s="28">
        <v>13</v>
      </c>
      <c r="B38" s="17"/>
      <c r="C38" s="21"/>
      <c r="D38" s="75">
        <v>6.95</v>
      </c>
      <c r="E38" s="75">
        <v>6.94</v>
      </c>
      <c r="F38" s="75">
        <f t="shared" si="8"/>
        <v>6.9450000000000003</v>
      </c>
      <c r="G38" s="72"/>
      <c r="H38" s="75">
        <v>7.08</v>
      </c>
      <c r="I38" s="75">
        <v>7.09</v>
      </c>
      <c r="J38" s="75">
        <f t="shared" si="9"/>
        <v>7.085</v>
      </c>
      <c r="K38" s="72"/>
      <c r="L38" s="75">
        <v>6.95</v>
      </c>
      <c r="M38" s="75">
        <v>6.97</v>
      </c>
      <c r="N38" s="75">
        <f t="shared" si="10"/>
        <v>6.96</v>
      </c>
      <c r="O38" s="72"/>
      <c r="P38" s="75">
        <v>7.08</v>
      </c>
      <c r="Q38" s="75">
        <v>7.09</v>
      </c>
      <c r="R38" s="75">
        <f t="shared" si="11"/>
        <v>7.085</v>
      </c>
      <c r="S38" s="73"/>
      <c r="T38" s="75">
        <f t="shared" si="12"/>
        <v>7.043333333333333</v>
      </c>
      <c r="U38" s="44"/>
    </row>
    <row r="39" spans="1:21" ht="15.5" x14ac:dyDescent="0.35">
      <c r="A39" s="28">
        <v>14</v>
      </c>
      <c r="B39" s="17"/>
      <c r="C39" s="21"/>
      <c r="D39" s="75">
        <v>7.03</v>
      </c>
      <c r="E39" s="75">
        <v>7.06</v>
      </c>
      <c r="F39" s="75">
        <f>AVERAGE(D39:E39)</f>
        <v>7.0449999999999999</v>
      </c>
      <c r="G39" s="72"/>
      <c r="H39" s="75">
        <v>7.04</v>
      </c>
      <c r="I39" s="75">
        <v>7.05</v>
      </c>
      <c r="J39" s="75">
        <f>AVERAGE(H39:I39)</f>
        <v>7.0449999999999999</v>
      </c>
      <c r="K39" s="72"/>
      <c r="L39" s="75">
        <v>6.81</v>
      </c>
      <c r="M39" s="75">
        <v>6.79</v>
      </c>
      <c r="N39" s="75">
        <f>AVERAGE(L39:M39)</f>
        <v>6.8</v>
      </c>
      <c r="O39" s="72"/>
      <c r="P39" s="75">
        <v>6.76</v>
      </c>
      <c r="Q39" s="75">
        <v>6.77</v>
      </c>
      <c r="R39" s="75">
        <f>AVERAGE(P39:Q39)</f>
        <v>6.7649999999999997</v>
      </c>
      <c r="S39" s="73"/>
      <c r="T39" s="75">
        <f t="shared" si="12"/>
        <v>6.87</v>
      </c>
      <c r="U39" s="44"/>
    </row>
    <row r="40" spans="1:21" ht="15.5" x14ac:dyDescent="0.35">
      <c r="A40" s="17"/>
      <c r="B40" s="17"/>
      <c r="C40" s="21"/>
      <c r="D40" s="79"/>
      <c r="E40" s="79"/>
      <c r="F40" s="79"/>
      <c r="G40" s="72"/>
      <c r="H40" s="79"/>
      <c r="I40" s="79"/>
      <c r="J40" s="79"/>
      <c r="K40" s="72"/>
      <c r="L40" s="79"/>
      <c r="M40" s="79"/>
      <c r="N40" s="79"/>
      <c r="O40" s="72"/>
      <c r="P40" s="79"/>
      <c r="Q40" s="79"/>
      <c r="R40" s="79"/>
      <c r="S40" s="73"/>
      <c r="T40" s="79"/>
      <c r="U40" s="44"/>
    </row>
    <row r="41" spans="1:21" ht="15.5" x14ac:dyDescent="0.35">
      <c r="A41" s="22"/>
      <c r="B41" s="18" t="e">
        <f t="shared" ref="B41" si="13">AVERAGE(B28:B32)</f>
        <v>#DIV/0!</v>
      </c>
      <c r="C41" s="55" t="e">
        <f t="shared" ref="C41:R41" si="14">AVERAGE(C28:C39)</f>
        <v>#DIV/0!</v>
      </c>
      <c r="D41" s="54">
        <f t="shared" si="14"/>
        <v>7.0833333333333348</v>
      </c>
      <c r="E41" s="54"/>
      <c r="F41" s="54">
        <f t="shared" si="14"/>
        <v>7.0862500000000006</v>
      </c>
      <c r="G41" s="55">
        <f t="shared" si="14"/>
        <v>7.47</v>
      </c>
      <c r="H41" s="54">
        <f t="shared" si="14"/>
        <v>7.1758333333333333</v>
      </c>
      <c r="I41" s="54">
        <f t="shared" si="14"/>
        <v>7.184166666666667</v>
      </c>
      <c r="J41" s="54">
        <f t="shared" si="14"/>
        <v>7.1799999999999988</v>
      </c>
      <c r="K41" s="55" t="e">
        <f t="shared" si="14"/>
        <v>#DIV/0!</v>
      </c>
      <c r="L41" s="54">
        <f t="shared" si="14"/>
        <v>7.1866666666666665</v>
      </c>
      <c r="M41" s="54">
        <f t="shared" si="14"/>
        <v>7.1983333333333333</v>
      </c>
      <c r="N41" s="54">
        <f t="shared" si="14"/>
        <v>7.192499999999999</v>
      </c>
      <c r="O41" s="55" t="e">
        <f t="shared" si="14"/>
        <v>#DIV/0!</v>
      </c>
      <c r="P41" s="54">
        <f t="shared" si="14"/>
        <v>7.0991666666666662</v>
      </c>
      <c r="Q41" s="54">
        <f t="shared" si="14"/>
        <v>7.1050000000000004</v>
      </c>
      <c r="R41" s="54">
        <f t="shared" si="14"/>
        <v>7.1020833333333329</v>
      </c>
      <c r="S41" s="73"/>
      <c r="T41" s="54">
        <f t="shared" ref="T41" si="15">AVERAGE(T28:T39)</f>
        <v>7.1581944444444465</v>
      </c>
      <c r="U41" s="44"/>
    </row>
    <row r="42" spans="1:21" ht="14.5" customHeight="1" x14ac:dyDescent="0.35">
      <c r="A42" s="23"/>
      <c r="B42" s="18" t="e">
        <f t="shared" ref="B42" si="16">STDEV(B28:B32)</f>
        <v>#DIV/0!</v>
      </c>
      <c r="C42" s="55" t="e">
        <f t="shared" ref="C42:R42" si="17">STDEV(C28:C39)</f>
        <v>#DIV/0!</v>
      </c>
      <c r="D42" s="54">
        <f t="shared" si="17"/>
        <v>0.12485142685559819</v>
      </c>
      <c r="E42" s="54"/>
      <c r="F42" s="54">
        <f t="shared" si="17"/>
        <v>0.12678050108177302</v>
      </c>
      <c r="G42" s="55" t="e">
        <f t="shared" si="17"/>
        <v>#DIV/0!</v>
      </c>
      <c r="H42" s="54">
        <f t="shared" si="17"/>
        <v>0.13290176367482404</v>
      </c>
      <c r="I42" s="54">
        <f t="shared" si="17"/>
        <v>0.13034627541725752</v>
      </c>
      <c r="J42" s="54">
        <f t="shared" si="17"/>
        <v>0.13140845413511956</v>
      </c>
      <c r="K42" s="55" t="e">
        <f t="shared" si="17"/>
        <v>#DIV/0!</v>
      </c>
      <c r="L42" s="54">
        <f t="shared" si="17"/>
        <v>0.24577644436776411</v>
      </c>
      <c r="M42" s="54">
        <f t="shared" si="17"/>
        <v>0.25171532742486302</v>
      </c>
      <c r="N42" s="54">
        <f t="shared" si="17"/>
        <v>0.24865547541637895</v>
      </c>
      <c r="O42" s="55" t="e">
        <f t="shared" si="17"/>
        <v>#DIV/0!</v>
      </c>
      <c r="P42" s="54">
        <f t="shared" si="17"/>
        <v>0.20349037651283014</v>
      </c>
      <c r="Q42" s="54">
        <f t="shared" si="17"/>
        <v>0.21095023109728989</v>
      </c>
      <c r="R42" s="54">
        <f t="shared" si="17"/>
        <v>0.20706233507342817</v>
      </c>
      <c r="S42" s="73"/>
      <c r="T42" s="54">
        <f t="shared" ref="T42" si="18">STDEV(T28:T39)</f>
        <v>0.18409546592024081</v>
      </c>
      <c r="U42" s="44"/>
    </row>
    <row r="43" spans="1:21" ht="15.5" x14ac:dyDescent="0.35">
      <c r="A43" s="17"/>
      <c r="B43" s="17"/>
      <c r="C43" s="21"/>
      <c r="D43" s="71"/>
      <c r="E43" s="71"/>
      <c r="F43" s="71"/>
      <c r="G43" s="72"/>
      <c r="H43" s="71"/>
      <c r="I43" s="71"/>
      <c r="J43" s="71"/>
      <c r="K43" s="72"/>
      <c r="L43" s="71"/>
      <c r="M43" s="71"/>
      <c r="N43" s="71"/>
      <c r="O43" s="72"/>
      <c r="P43" s="71"/>
      <c r="Q43" s="71"/>
      <c r="R43" s="71"/>
      <c r="S43" s="73"/>
      <c r="T43" s="71"/>
      <c r="U43" s="37"/>
    </row>
    <row r="44" spans="1:21" ht="15.5" x14ac:dyDescent="0.35">
      <c r="A44" s="17"/>
      <c r="B44" s="17"/>
      <c r="C44" s="21"/>
      <c r="D44" s="71"/>
      <c r="E44" s="71"/>
      <c r="F44" s="71"/>
      <c r="G44" s="72"/>
      <c r="H44" s="71"/>
      <c r="I44" s="71"/>
      <c r="J44" s="71"/>
      <c r="K44" s="72"/>
      <c r="L44" s="71"/>
      <c r="M44" s="71"/>
      <c r="N44" s="71"/>
      <c r="O44" s="72"/>
      <c r="P44" s="71"/>
      <c r="Q44" s="71"/>
      <c r="R44" s="71"/>
      <c r="S44" s="73"/>
      <c r="T44" s="71"/>
      <c r="U44" s="37"/>
    </row>
    <row r="45" spans="1:21" ht="15.5" x14ac:dyDescent="0.35">
      <c r="A45" s="19"/>
      <c r="B45" s="17"/>
      <c r="C45" s="21"/>
      <c r="D45" s="70" t="s">
        <v>21</v>
      </c>
      <c r="E45" s="70"/>
      <c r="F45" s="70"/>
      <c r="G45" s="72"/>
      <c r="H45" s="70" t="s">
        <v>21</v>
      </c>
      <c r="I45" s="70"/>
      <c r="J45" s="70"/>
      <c r="K45" s="72"/>
      <c r="L45" s="70" t="s">
        <v>21</v>
      </c>
      <c r="M45" s="70"/>
      <c r="N45" s="70"/>
      <c r="O45" s="72"/>
      <c r="P45" s="70" t="s">
        <v>21</v>
      </c>
      <c r="Q45" s="70"/>
      <c r="R45" s="70"/>
      <c r="S45" s="73"/>
      <c r="T45" s="75" t="s">
        <v>21</v>
      </c>
      <c r="U45" s="68"/>
    </row>
    <row r="46" spans="1:21" ht="15.5" x14ac:dyDescent="0.35">
      <c r="A46" s="20"/>
      <c r="B46" s="17"/>
      <c r="C46" s="21"/>
      <c r="D46" s="70" t="s">
        <v>15</v>
      </c>
      <c r="E46" s="70"/>
      <c r="F46" s="70"/>
      <c r="G46" s="72"/>
      <c r="H46" s="70" t="s">
        <v>16</v>
      </c>
      <c r="I46" s="70"/>
      <c r="J46" s="70"/>
      <c r="K46" s="72"/>
      <c r="L46" s="70" t="s">
        <v>17</v>
      </c>
      <c r="M46" s="70"/>
      <c r="N46" s="70"/>
      <c r="O46" s="72"/>
      <c r="P46" s="70" t="s">
        <v>18</v>
      </c>
      <c r="Q46" s="70"/>
      <c r="R46" s="70"/>
      <c r="S46" s="73"/>
      <c r="T46" s="75" t="s">
        <v>43</v>
      </c>
      <c r="U46" s="44"/>
    </row>
    <row r="47" spans="1:21" ht="15.5" x14ac:dyDescent="0.35">
      <c r="A47" s="17"/>
      <c r="B47" s="17"/>
      <c r="C47" s="21"/>
      <c r="D47" s="70"/>
      <c r="E47" s="70"/>
      <c r="F47" s="70"/>
      <c r="G47" s="72"/>
      <c r="H47" s="70"/>
      <c r="I47" s="70"/>
      <c r="J47" s="70"/>
      <c r="K47" s="72"/>
      <c r="L47" s="70"/>
      <c r="M47" s="70"/>
      <c r="N47" s="70"/>
      <c r="O47" s="72"/>
      <c r="P47" s="70"/>
      <c r="Q47" s="70"/>
      <c r="R47" s="70"/>
      <c r="S47" s="73"/>
      <c r="T47" s="108"/>
      <c r="U47" s="37"/>
    </row>
    <row r="48" spans="1:21" ht="15.5" x14ac:dyDescent="0.35">
      <c r="A48" s="17"/>
      <c r="B48" s="17"/>
      <c r="C48" s="21"/>
      <c r="D48" s="75"/>
      <c r="E48" s="75"/>
      <c r="F48" s="75"/>
      <c r="G48" s="72"/>
      <c r="H48" s="75"/>
      <c r="I48" s="75"/>
      <c r="J48" s="75"/>
      <c r="K48" s="72"/>
      <c r="L48" s="75"/>
      <c r="M48" s="75"/>
      <c r="N48" s="75"/>
      <c r="O48" s="72"/>
      <c r="P48" s="75"/>
      <c r="Q48" s="75"/>
      <c r="R48" s="75"/>
      <c r="S48" s="73"/>
      <c r="T48" s="55"/>
      <c r="U48" s="44"/>
    </row>
    <row r="49" spans="1:21" ht="15.5" x14ac:dyDescent="0.35">
      <c r="A49" s="17"/>
      <c r="B49" s="17"/>
      <c r="C49" s="21"/>
      <c r="D49" s="71"/>
      <c r="E49" s="71"/>
      <c r="F49" s="71"/>
      <c r="G49" s="72"/>
      <c r="H49" s="71"/>
      <c r="I49" s="71"/>
      <c r="J49" s="71"/>
      <c r="K49" s="72"/>
      <c r="L49" s="71"/>
      <c r="M49" s="71"/>
      <c r="N49" s="71"/>
      <c r="O49" s="72"/>
      <c r="P49" s="71"/>
      <c r="Q49" s="71"/>
      <c r="R49" s="71"/>
      <c r="S49" s="73"/>
      <c r="T49" s="71"/>
      <c r="U49" s="37"/>
    </row>
    <row r="50" spans="1:21" ht="15.5" x14ac:dyDescent="0.35">
      <c r="A50" s="28">
        <v>1</v>
      </c>
      <c r="B50" s="17"/>
      <c r="C50" s="21"/>
      <c r="D50" s="75">
        <v>6.98</v>
      </c>
      <c r="E50" s="75">
        <v>6.98</v>
      </c>
      <c r="F50" s="75">
        <f>AVERAGE(D50:E50)</f>
        <v>6.98</v>
      </c>
      <c r="G50" s="72"/>
      <c r="H50" s="75">
        <v>6.94</v>
      </c>
      <c r="I50" s="75">
        <v>6.95</v>
      </c>
      <c r="J50" s="75">
        <f>AVERAGE(H50:I50)</f>
        <v>6.9450000000000003</v>
      </c>
      <c r="K50" s="72"/>
      <c r="L50" s="75">
        <v>7.45</v>
      </c>
      <c r="M50" s="75">
        <v>7.46</v>
      </c>
      <c r="N50" s="75">
        <f>AVERAGE(L50:M50)</f>
        <v>7.4550000000000001</v>
      </c>
      <c r="O50" s="72"/>
      <c r="P50" s="75">
        <v>6.83</v>
      </c>
      <c r="Q50" s="75">
        <v>6.83</v>
      </c>
      <c r="R50" s="75">
        <f>AVERAGE(P50:Q50)</f>
        <v>6.83</v>
      </c>
      <c r="S50" s="73"/>
      <c r="T50" s="75">
        <f>AVERAGE(J50,N50,R50)</f>
        <v>7.0766666666666671</v>
      </c>
      <c r="U50" s="44"/>
    </row>
    <row r="51" spans="1:21" ht="15.5" x14ac:dyDescent="0.35">
      <c r="A51" s="28">
        <v>2</v>
      </c>
      <c r="B51" s="17"/>
      <c r="C51" s="21"/>
      <c r="D51" s="75">
        <v>6.76</v>
      </c>
      <c r="E51" s="75">
        <v>6.77</v>
      </c>
      <c r="F51" s="75">
        <f t="shared" ref="F51:F60" si="19">AVERAGE(D51:E51)</f>
        <v>6.7649999999999997</v>
      </c>
      <c r="G51" s="72"/>
      <c r="H51" s="75">
        <v>7.03</v>
      </c>
      <c r="I51" s="75">
        <v>7.03</v>
      </c>
      <c r="J51" s="75">
        <f t="shared" ref="J51:J60" si="20">AVERAGE(H51:I51)</f>
        <v>7.03</v>
      </c>
      <c r="K51" s="72"/>
      <c r="L51" s="75">
        <v>7.04</v>
      </c>
      <c r="M51" s="75">
        <v>7.06</v>
      </c>
      <c r="N51" s="75">
        <f t="shared" ref="N51:N60" si="21">AVERAGE(L51:M51)</f>
        <v>7.05</v>
      </c>
      <c r="O51" s="72"/>
      <c r="P51" s="75">
        <v>6.93</v>
      </c>
      <c r="Q51" s="75">
        <v>6.94</v>
      </c>
      <c r="R51" s="75">
        <f t="shared" ref="R51:R60" si="22">AVERAGE(P51:Q51)</f>
        <v>6.9350000000000005</v>
      </c>
      <c r="S51" s="73"/>
      <c r="T51" s="75">
        <f t="shared" ref="T51:T61" si="23">AVERAGE(J51,N51,R51)</f>
        <v>7.0049999999999999</v>
      </c>
      <c r="U51" s="44"/>
    </row>
    <row r="52" spans="1:21" ht="15.5" x14ac:dyDescent="0.35">
      <c r="A52" s="28">
        <v>3</v>
      </c>
      <c r="B52" s="17"/>
      <c r="C52" s="21"/>
      <c r="D52" s="75">
        <v>6.83</v>
      </c>
      <c r="E52" s="75">
        <v>6.84</v>
      </c>
      <c r="F52" s="75">
        <f t="shared" si="19"/>
        <v>6.835</v>
      </c>
      <c r="G52" s="72">
        <v>118</v>
      </c>
      <c r="H52" s="75">
        <v>6.91</v>
      </c>
      <c r="I52" s="75">
        <v>6.91</v>
      </c>
      <c r="J52" s="75">
        <f t="shared" si="20"/>
        <v>6.91</v>
      </c>
      <c r="K52" s="72"/>
      <c r="L52" s="75">
        <v>7.04</v>
      </c>
      <c r="M52" s="75">
        <v>7.04</v>
      </c>
      <c r="N52" s="75">
        <f t="shared" si="21"/>
        <v>7.04</v>
      </c>
      <c r="O52" s="72"/>
      <c r="P52" s="75">
        <v>7.13</v>
      </c>
      <c r="Q52" s="75">
        <v>7.14</v>
      </c>
      <c r="R52" s="75">
        <f t="shared" si="22"/>
        <v>7.1349999999999998</v>
      </c>
      <c r="S52" s="73"/>
      <c r="T52" s="75">
        <f t="shared" si="23"/>
        <v>7.0283333333333333</v>
      </c>
      <c r="U52" s="44"/>
    </row>
    <row r="53" spans="1:21" ht="15.5" x14ac:dyDescent="0.35">
      <c r="A53" s="28">
        <v>4</v>
      </c>
      <c r="B53" s="17"/>
      <c r="C53" s="21"/>
      <c r="D53" s="75">
        <v>6.9</v>
      </c>
      <c r="E53" s="75">
        <v>6.89</v>
      </c>
      <c r="F53" s="75">
        <f t="shared" si="19"/>
        <v>6.8949999999999996</v>
      </c>
      <c r="G53" s="72"/>
      <c r="H53" s="75">
        <v>7.03</v>
      </c>
      <c r="I53" s="75">
        <v>7.02</v>
      </c>
      <c r="J53" s="75">
        <f t="shared" si="20"/>
        <v>7.0250000000000004</v>
      </c>
      <c r="K53" s="72"/>
      <c r="L53" s="75">
        <v>6.96</v>
      </c>
      <c r="M53" s="75">
        <v>6.96</v>
      </c>
      <c r="N53" s="75">
        <f t="shared" si="21"/>
        <v>6.96</v>
      </c>
      <c r="O53" s="72"/>
      <c r="P53" s="75">
        <v>6.66</v>
      </c>
      <c r="Q53" s="75">
        <v>6.66</v>
      </c>
      <c r="R53" s="75">
        <f t="shared" si="22"/>
        <v>6.66</v>
      </c>
      <c r="S53" s="73"/>
      <c r="T53" s="75">
        <f t="shared" si="23"/>
        <v>6.8816666666666668</v>
      </c>
      <c r="U53" s="44"/>
    </row>
    <row r="54" spans="1:21" ht="15.5" x14ac:dyDescent="0.35">
      <c r="A54" s="28">
        <v>5</v>
      </c>
      <c r="B54" s="17"/>
      <c r="C54" s="21"/>
      <c r="D54" s="75">
        <v>7.1</v>
      </c>
      <c r="E54" s="75">
        <v>7.13</v>
      </c>
      <c r="F54" s="75">
        <f t="shared" si="19"/>
        <v>7.1150000000000002</v>
      </c>
      <c r="G54" s="72"/>
      <c r="H54" s="75">
        <v>7.24</v>
      </c>
      <c r="I54" s="75">
        <v>7.25</v>
      </c>
      <c r="J54" s="75">
        <f t="shared" si="20"/>
        <v>7.2450000000000001</v>
      </c>
      <c r="K54" s="72" t="e">
        <f>AVERAGE(#REF!,#REF!)</f>
        <v>#REF!</v>
      </c>
      <c r="L54" s="75">
        <v>7.16</v>
      </c>
      <c r="M54" s="75">
        <v>7.16</v>
      </c>
      <c r="N54" s="75">
        <f t="shared" si="21"/>
        <v>7.16</v>
      </c>
      <c r="O54" s="72"/>
      <c r="P54" s="75">
        <v>7.09</v>
      </c>
      <c r="Q54" s="75">
        <v>7.07</v>
      </c>
      <c r="R54" s="75">
        <f t="shared" si="22"/>
        <v>7.08</v>
      </c>
      <c r="S54" s="73"/>
      <c r="T54" s="75">
        <f t="shared" si="23"/>
        <v>7.1616666666666662</v>
      </c>
      <c r="U54" s="44"/>
    </row>
    <row r="55" spans="1:21" ht="15.5" x14ac:dyDescent="0.35">
      <c r="A55" s="28">
        <v>7</v>
      </c>
      <c r="B55" s="17"/>
      <c r="C55" s="21"/>
      <c r="D55" s="75">
        <v>7.22</v>
      </c>
      <c r="E55" s="75">
        <v>7.23</v>
      </c>
      <c r="F55" s="75">
        <f t="shared" si="19"/>
        <v>7.2249999999999996</v>
      </c>
      <c r="G55" s="72"/>
      <c r="H55" s="75">
        <v>7.26</v>
      </c>
      <c r="I55" s="75">
        <v>7.26</v>
      </c>
      <c r="J55" s="75">
        <f t="shared" si="20"/>
        <v>7.26</v>
      </c>
      <c r="K55" s="72"/>
      <c r="L55" s="75">
        <v>7.36</v>
      </c>
      <c r="M55" s="75">
        <v>7.37</v>
      </c>
      <c r="N55" s="75">
        <f t="shared" si="21"/>
        <v>7.3650000000000002</v>
      </c>
      <c r="O55" s="72"/>
      <c r="P55" s="75">
        <v>7.39</v>
      </c>
      <c r="Q55" s="75">
        <v>7.38</v>
      </c>
      <c r="R55" s="75">
        <f t="shared" si="22"/>
        <v>7.3849999999999998</v>
      </c>
      <c r="S55" s="73"/>
      <c r="T55" s="75">
        <f t="shared" si="23"/>
        <v>7.336666666666666</v>
      </c>
      <c r="U55" s="44"/>
    </row>
    <row r="56" spans="1:21" ht="15.5" x14ac:dyDescent="0.35">
      <c r="A56" s="28">
        <v>8</v>
      </c>
      <c r="B56" s="17"/>
      <c r="C56" s="21"/>
      <c r="D56" s="75">
        <v>7.24</v>
      </c>
      <c r="E56" s="75">
        <v>7.23</v>
      </c>
      <c r="F56" s="75">
        <f t="shared" si="19"/>
        <v>7.2350000000000003</v>
      </c>
      <c r="G56" s="72"/>
      <c r="H56" s="75">
        <v>7.26</v>
      </c>
      <c r="I56" s="75">
        <v>7.27</v>
      </c>
      <c r="J56" s="75">
        <f t="shared" si="20"/>
        <v>7.2649999999999997</v>
      </c>
      <c r="K56" s="72"/>
      <c r="L56" s="75">
        <v>7.25</v>
      </c>
      <c r="M56" s="75">
        <v>7.27</v>
      </c>
      <c r="N56" s="75">
        <f t="shared" si="21"/>
        <v>7.26</v>
      </c>
      <c r="O56" s="72"/>
      <c r="P56" s="75">
        <v>7.33</v>
      </c>
      <c r="Q56" s="75">
        <v>7.33</v>
      </c>
      <c r="R56" s="75">
        <f t="shared" si="22"/>
        <v>7.33</v>
      </c>
      <c r="S56" s="73"/>
      <c r="T56" s="75">
        <f t="shared" si="23"/>
        <v>7.2849999999999993</v>
      </c>
      <c r="U56" s="44"/>
    </row>
    <row r="57" spans="1:21" ht="15.5" x14ac:dyDescent="0.35">
      <c r="A57" s="28">
        <v>9</v>
      </c>
      <c r="B57" s="17"/>
      <c r="C57" s="21"/>
      <c r="D57" s="75">
        <v>7.04</v>
      </c>
      <c r="E57" s="75">
        <v>7.04</v>
      </c>
      <c r="F57" s="75">
        <f t="shared" si="19"/>
        <v>7.04</v>
      </c>
      <c r="G57" s="72"/>
      <c r="H57" s="75">
        <v>7.18</v>
      </c>
      <c r="I57" s="75">
        <v>7.2</v>
      </c>
      <c r="J57" s="75">
        <f t="shared" si="20"/>
        <v>7.1899999999999995</v>
      </c>
      <c r="K57" s="72"/>
      <c r="L57" s="75">
        <v>7.14</v>
      </c>
      <c r="M57" s="75">
        <v>7.13</v>
      </c>
      <c r="N57" s="75">
        <f t="shared" si="21"/>
        <v>7.1349999999999998</v>
      </c>
      <c r="O57" s="72"/>
      <c r="P57" s="75">
        <v>7.28</v>
      </c>
      <c r="Q57" s="75">
        <v>7.28</v>
      </c>
      <c r="R57" s="75">
        <f t="shared" si="22"/>
        <v>7.28</v>
      </c>
      <c r="S57" s="73"/>
      <c r="T57" s="75">
        <f t="shared" si="23"/>
        <v>7.2016666666666671</v>
      </c>
      <c r="U57" s="44"/>
    </row>
    <row r="58" spans="1:21" ht="15.5" x14ac:dyDescent="0.35">
      <c r="A58" s="28">
        <v>11</v>
      </c>
      <c r="B58" s="17"/>
      <c r="C58" s="21"/>
      <c r="D58" s="75">
        <v>7.35</v>
      </c>
      <c r="E58" s="75">
        <v>7.37</v>
      </c>
      <c r="F58" s="75">
        <f t="shared" si="19"/>
        <v>7.3599999999999994</v>
      </c>
      <c r="G58" s="72"/>
      <c r="H58" s="75">
        <v>7.33</v>
      </c>
      <c r="I58" s="75">
        <v>7.34</v>
      </c>
      <c r="J58" s="75">
        <f t="shared" si="20"/>
        <v>7.335</v>
      </c>
      <c r="K58" s="72"/>
      <c r="L58" s="75">
        <v>7.37</v>
      </c>
      <c r="M58" s="75">
        <v>7.4</v>
      </c>
      <c r="N58" s="75">
        <f t="shared" si="21"/>
        <v>7.3849999999999998</v>
      </c>
      <c r="O58" s="72"/>
      <c r="P58" s="75">
        <v>7.16</v>
      </c>
      <c r="Q58" s="75">
        <v>7.15</v>
      </c>
      <c r="R58" s="75">
        <f t="shared" si="22"/>
        <v>7.1550000000000002</v>
      </c>
      <c r="S58" s="73"/>
      <c r="T58" s="75">
        <f t="shared" si="23"/>
        <v>7.291666666666667</v>
      </c>
      <c r="U58" s="44"/>
    </row>
    <row r="59" spans="1:21" ht="15.5" x14ac:dyDescent="0.35">
      <c r="A59" s="28">
        <v>12</v>
      </c>
      <c r="B59" s="17"/>
      <c r="C59" s="21"/>
      <c r="D59" s="75">
        <v>7.24</v>
      </c>
      <c r="E59" s="75">
        <v>7.25</v>
      </c>
      <c r="F59" s="75">
        <f t="shared" si="19"/>
        <v>7.2450000000000001</v>
      </c>
      <c r="G59" s="72"/>
      <c r="H59" s="75">
        <v>7.09</v>
      </c>
      <c r="I59" s="75">
        <v>7.09</v>
      </c>
      <c r="J59" s="75">
        <f t="shared" si="20"/>
        <v>7.09</v>
      </c>
      <c r="K59" s="72"/>
      <c r="L59" s="75">
        <v>7.2</v>
      </c>
      <c r="M59" s="75">
        <v>7.21</v>
      </c>
      <c r="N59" s="75">
        <f t="shared" si="21"/>
        <v>7.2050000000000001</v>
      </c>
      <c r="O59" s="72"/>
      <c r="P59" s="75">
        <v>7.02</v>
      </c>
      <c r="Q59" s="75">
        <v>7.03</v>
      </c>
      <c r="R59" s="75">
        <f t="shared" si="22"/>
        <v>7.0250000000000004</v>
      </c>
      <c r="S59" s="73"/>
      <c r="T59" s="75">
        <f>AVERAGE(J59,N59,R59)</f>
        <v>7.1066666666666665</v>
      </c>
      <c r="U59" s="44"/>
    </row>
    <row r="60" spans="1:21" ht="15.5" x14ac:dyDescent="0.35">
      <c r="A60" s="28">
        <v>13</v>
      </c>
      <c r="B60" s="17"/>
      <c r="C60" s="21"/>
      <c r="D60" s="75">
        <v>6.54</v>
      </c>
      <c r="E60" s="75">
        <v>6.53</v>
      </c>
      <c r="F60" s="75">
        <f t="shared" si="19"/>
        <v>6.5350000000000001</v>
      </c>
      <c r="G60" s="72"/>
      <c r="H60" s="75">
        <v>6.75</v>
      </c>
      <c r="I60" s="75">
        <v>6.74</v>
      </c>
      <c r="J60" s="75">
        <f t="shared" si="20"/>
        <v>6.7450000000000001</v>
      </c>
      <c r="K60" s="72"/>
      <c r="L60" s="75">
        <v>6.76</v>
      </c>
      <c r="M60" s="75">
        <v>6.75</v>
      </c>
      <c r="N60" s="75">
        <f t="shared" si="21"/>
        <v>6.7549999999999999</v>
      </c>
      <c r="O60" s="72"/>
      <c r="P60" s="75">
        <v>6.92</v>
      </c>
      <c r="Q60" s="75">
        <v>6.92</v>
      </c>
      <c r="R60" s="75">
        <f t="shared" si="22"/>
        <v>6.92</v>
      </c>
      <c r="S60" s="73"/>
      <c r="T60" s="75">
        <f t="shared" si="23"/>
        <v>6.8066666666666675</v>
      </c>
      <c r="U60" s="44"/>
    </row>
    <row r="61" spans="1:21" ht="15.5" x14ac:dyDescent="0.35">
      <c r="A61" s="28">
        <v>14</v>
      </c>
      <c r="B61" s="17"/>
      <c r="C61" s="21"/>
      <c r="D61" s="75">
        <v>7.2</v>
      </c>
      <c r="E61" s="75">
        <v>7.21</v>
      </c>
      <c r="F61" s="75">
        <f>AVERAGE(D61:E61)</f>
        <v>7.2050000000000001</v>
      </c>
      <c r="G61" s="72"/>
      <c r="H61" s="75">
        <v>7.15</v>
      </c>
      <c r="I61" s="75">
        <v>7.15</v>
      </c>
      <c r="J61" s="75">
        <f>AVERAGE(H61:I61)</f>
        <v>7.15</v>
      </c>
      <c r="K61" s="72"/>
      <c r="L61" s="75">
        <v>6.97</v>
      </c>
      <c r="M61" s="75">
        <v>6.95</v>
      </c>
      <c r="N61" s="75">
        <f>AVERAGE(L61:M61)</f>
        <v>6.96</v>
      </c>
      <c r="O61" s="72"/>
      <c r="P61" s="75">
        <v>6.92</v>
      </c>
      <c r="Q61" s="75">
        <v>6.94</v>
      </c>
      <c r="R61" s="75">
        <f>AVERAGE(P61:Q61)</f>
        <v>6.93</v>
      </c>
      <c r="S61" s="73"/>
      <c r="T61" s="75">
        <f t="shared" si="23"/>
        <v>7.0133333333333328</v>
      </c>
      <c r="U61" s="44"/>
    </row>
    <row r="62" spans="1:21" ht="15.5" x14ac:dyDescent="0.35">
      <c r="A62" s="17"/>
      <c r="B62" s="17"/>
      <c r="C62" s="21"/>
      <c r="D62" s="79"/>
      <c r="E62" s="79"/>
      <c r="F62" s="79"/>
      <c r="G62" s="72"/>
      <c r="H62" s="79"/>
      <c r="I62" s="79"/>
      <c r="J62" s="79"/>
      <c r="K62" s="72"/>
      <c r="L62" s="79"/>
      <c r="M62" s="79"/>
      <c r="N62" s="79"/>
      <c r="O62" s="72"/>
      <c r="P62" s="79"/>
      <c r="Q62" s="79"/>
      <c r="R62" s="79"/>
      <c r="S62" s="73"/>
      <c r="T62" s="79"/>
      <c r="U62" s="44"/>
    </row>
    <row r="63" spans="1:21" ht="15.5" x14ac:dyDescent="0.35">
      <c r="A63" s="22"/>
      <c r="B63" s="18" t="e">
        <f t="shared" ref="B63" si="24">AVERAGE(B50:B54)</f>
        <v>#DIV/0!</v>
      </c>
      <c r="C63" s="55" t="e">
        <f t="shared" ref="C63:R63" si="25">AVERAGE(C50:C61)</f>
        <v>#DIV/0!</v>
      </c>
      <c r="D63" s="54">
        <f t="shared" si="25"/>
        <v>7.0333333333333341</v>
      </c>
      <c r="E63" s="54"/>
      <c r="F63" s="54">
        <f t="shared" si="25"/>
        <v>7.0362499999999999</v>
      </c>
      <c r="G63" s="55">
        <f t="shared" si="25"/>
        <v>118</v>
      </c>
      <c r="H63" s="54">
        <f t="shared" si="25"/>
        <v>7.097500000000001</v>
      </c>
      <c r="I63" s="54">
        <f t="shared" si="25"/>
        <v>7.100833333333334</v>
      </c>
      <c r="J63" s="54">
        <f t="shared" si="25"/>
        <v>7.099166666666668</v>
      </c>
      <c r="K63" s="55" t="e">
        <f t="shared" si="25"/>
        <v>#REF!</v>
      </c>
      <c r="L63" s="54">
        <f t="shared" si="25"/>
        <v>7.1416666666666684</v>
      </c>
      <c r="M63" s="54">
        <f t="shared" si="25"/>
        <v>7.1466666666666656</v>
      </c>
      <c r="N63" s="54">
        <f t="shared" si="25"/>
        <v>7.1441666666666661</v>
      </c>
      <c r="O63" s="55" t="e">
        <f t="shared" si="25"/>
        <v>#DIV/0!</v>
      </c>
      <c r="P63" s="54">
        <f t="shared" si="25"/>
        <v>7.0549999999999997</v>
      </c>
      <c r="Q63" s="54">
        <f t="shared" si="25"/>
        <v>7.0558333333333332</v>
      </c>
      <c r="R63" s="54">
        <f t="shared" si="25"/>
        <v>7.055416666666666</v>
      </c>
      <c r="S63" s="73"/>
      <c r="T63" s="54">
        <f t="shared" ref="T63" si="26">AVERAGE(T50:T61)</f>
        <v>7.0995833333333342</v>
      </c>
      <c r="U63" s="44"/>
    </row>
    <row r="64" spans="1:21" ht="15.5" x14ac:dyDescent="0.35">
      <c r="A64" s="23"/>
      <c r="B64" s="18" t="e">
        <f t="shared" ref="B64" si="27">STDEV(B50:B54)</f>
        <v>#DIV/0!</v>
      </c>
      <c r="C64" s="55" t="e">
        <f t="shared" ref="C64:R64" si="28">STDEV(C50:C61)</f>
        <v>#DIV/0!</v>
      </c>
      <c r="D64" s="54">
        <f t="shared" si="28"/>
        <v>0.23986107090008024</v>
      </c>
      <c r="E64" s="54"/>
      <c r="F64" s="54">
        <f t="shared" si="28"/>
        <v>0.24246016542554327</v>
      </c>
      <c r="G64" s="55" t="e">
        <f t="shared" si="28"/>
        <v>#DIV/0!</v>
      </c>
      <c r="H64" s="54">
        <f t="shared" si="28"/>
        <v>0.17231709670889245</v>
      </c>
      <c r="I64" s="54">
        <f t="shared" si="28"/>
        <v>0.17753147394877394</v>
      </c>
      <c r="J64" s="54">
        <f t="shared" si="28"/>
        <v>0.17488740966863797</v>
      </c>
      <c r="K64" s="55" t="e">
        <f t="shared" si="28"/>
        <v>#REF!</v>
      </c>
      <c r="L64" s="54">
        <f t="shared" si="28"/>
        <v>0.19981051630042518</v>
      </c>
      <c r="M64" s="54">
        <f t="shared" si="28"/>
        <v>0.20925553466486568</v>
      </c>
      <c r="N64" s="54">
        <f t="shared" si="28"/>
        <v>0.20445974635313402</v>
      </c>
      <c r="O64" s="55" t="e">
        <f t="shared" si="28"/>
        <v>#DIV/0!</v>
      </c>
      <c r="P64" s="54">
        <f t="shared" si="28"/>
        <v>0.21664801784545282</v>
      </c>
      <c r="Q64" s="54">
        <f t="shared" si="28"/>
        <v>0.21326289083209152</v>
      </c>
      <c r="R64" s="54">
        <f t="shared" si="28"/>
        <v>0.21489382508719518</v>
      </c>
      <c r="S64" s="73"/>
      <c r="T64" s="54">
        <f t="shared" ref="T64" si="29">STDEV(T50:T61)</f>
        <v>0.16434001000635484</v>
      </c>
      <c r="U64" s="44"/>
    </row>
    <row r="65" spans="1:21" ht="15.5" x14ac:dyDescent="0.35">
      <c r="A65" s="17"/>
      <c r="B65" s="17"/>
      <c r="C65" s="21"/>
      <c r="D65" s="71"/>
      <c r="E65" s="71"/>
      <c r="F65" s="71"/>
      <c r="G65" s="72"/>
      <c r="H65" s="71"/>
      <c r="I65" s="71"/>
      <c r="J65" s="71"/>
      <c r="K65" s="72"/>
      <c r="L65" s="71"/>
      <c r="M65" s="71"/>
      <c r="N65" s="71"/>
      <c r="O65" s="72"/>
      <c r="P65" s="71"/>
      <c r="Q65" s="71"/>
      <c r="R65" s="71"/>
      <c r="S65" s="73"/>
      <c r="T65" s="71"/>
      <c r="U65" s="37"/>
    </row>
    <row r="66" spans="1:21" ht="15.5" x14ac:dyDescent="0.35">
      <c r="A66" s="19"/>
      <c r="B66" s="17"/>
      <c r="C66" s="21"/>
      <c r="D66" s="70" t="s">
        <v>22</v>
      </c>
      <c r="E66" s="70"/>
      <c r="F66" s="70"/>
      <c r="G66" s="72"/>
      <c r="H66" s="70" t="s">
        <v>22</v>
      </c>
      <c r="I66" s="70"/>
      <c r="J66" s="70"/>
      <c r="K66" s="72"/>
      <c r="L66" s="70" t="s">
        <v>22</v>
      </c>
      <c r="M66" s="70"/>
      <c r="N66" s="70"/>
      <c r="O66" s="72"/>
      <c r="P66" s="70" t="s">
        <v>22</v>
      </c>
      <c r="Q66" s="70"/>
      <c r="R66" s="70"/>
      <c r="S66" s="73"/>
      <c r="T66" s="75" t="s">
        <v>22</v>
      </c>
      <c r="U66" s="68"/>
    </row>
    <row r="67" spans="1:21" ht="15.5" x14ac:dyDescent="0.35">
      <c r="A67" s="20"/>
      <c r="B67" s="17"/>
      <c r="C67" s="21"/>
      <c r="D67" s="70" t="s">
        <v>15</v>
      </c>
      <c r="E67" s="70"/>
      <c r="F67" s="70"/>
      <c r="G67" s="72"/>
      <c r="H67" s="70" t="s">
        <v>16</v>
      </c>
      <c r="I67" s="70"/>
      <c r="J67" s="70"/>
      <c r="K67" s="72"/>
      <c r="L67" s="70" t="s">
        <v>17</v>
      </c>
      <c r="M67" s="70"/>
      <c r="N67" s="70"/>
      <c r="O67" s="72"/>
      <c r="P67" s="70" t="s">
        <v>18</v>
      </c>
      <c r="Q67" s="70"/>
      <c r="R67" s="70"/>
      <c r="S67" s="73"/>
      <c r="T67" s="75" t="s">
        <v>43</v>
      </c>
      <c r="U67" s="44"/>
    </row>
    <row r="68" spans="1:21" ht="15.5" x14ac:dyDescent="0.35">
      <c r="A68" s="17"/>
      <c r="B68" s="17"/>
      <c r="C68" s="21"/>
      <c r="D68" s="70"/>
      <c r="E68" s="70"/>
      <c r="F68" s="70"/>
      <c r="G68" s="72"/>
      <c r="H68" s="70"/>
      <c r="I68" s="70"/>
      <c r="J68" s="70"/>
      <c r="K68" s="72"/>
      <c r="L68" s="70"/>
      <c r="M68" s="70"/>
      <c r="N68" s="70"/>
      <c r="O68" s="72"/>
      <c r="P68" s="70"/>
      <c r="Q68" s="70"/>
      <c r="R68" s="70"/>
      <c r="S68" s="73"/>
      <c r="T68" s="108"/>
      <c r="U68" s="37"/>
    </row>
    <row r="69" spans="1:21" ht="15.5" x14ac:dyDescent="0.35">
      <c r="A69" s="17"/>
      <c r="B69" s="17"/>
      <c r="C69" s="21"/>
      <c r="D69" s="75"/>
      <c r="E69" s="75"/>
      <c r="F69" s="75"/>
      <c r="G69" s="72"/>
      <c r="H69" s="75"/>
      <c r="I69" s="75"/>
      <c r="J69" s="75"/>
      <c r="K69" s="72"/>
      <c r="L69" s="75"/>
      <c r="M69" s="75"/>
      <c r="N69" s="75"/>
      <c r="O69" s="72"/>
      <c r="P69" s="75"/>
      <c r="Q69" s="75"/>
      <c r="R69" s="75"/>
      <c r="S69" s="73"/>
      <c r="T69" s="55"/>
      <c r="U69" s="44"/>
    </row>
    <row r="70" spans="1:21" ht="15.5" x14ac:dyDescent="0.35">
      <c r="A70" s="17"/>
      <c r="B70" s="17"/>
      <c r="C70" s="21"/>
      <c r="D70" s="71"/>
      <c r="E70" s="71"/>
      <c r="F70" s="71"/>
      <c r="G70" s="72"/>
      <c r="H70" s="71"/>
      <c r="I70" s="71"/>
      <c r="J70" s="71"/>
      <c r="K70" s="72"/>
      <c r="L70" s="71"/>
      <c r="M70" s="71"/>
      <c r="N70" s="71"/>
      <c r="O70" s="72"/>
      <c r="P70" s="71"/>
      <c r="Q70" s="71"/>
      <c r="R70" s="71"/>
      <c r="S70" s="73"/>
      <c r="T70" s="71"/>
      <c r="U70" s="37"/>
    </row>
    <row r="71" spans="1:21" ht="15.5" x14ac:dyDescent="0.35">
      <c r="A71" s="28">
        <v>1</v>
      </c>
      <c r="B71" s="17"/>
      <c r="C71" s="21"/>
      <c r="D71" s="75">
        <v>7.25</v>
      </c>
      <c r="E71" s="75">
        <v>7.25</v>
      </c>
      <c r="F71" s="75">
        <f>AVERAGE(D71:E71)</f>
        <v>7.25</v>
      </c>
      <c r="G71" s="72"/>
      <c r="H71" s="75">
        <v>7.37</v>
      </c>
      <c r="I71" s="75">
        <v>7.39</v>
      </c>
      <c r="J71" s="75">
        <f>AVERAGE(H71:I71)</f>
        <v>7.38</v>
      </c>
      <c r="K71" s="72"/>
      <c r="L71" s="75">
        <v>7.32</v>
      </c>
      <c r="M71" s="75">
        <v>7.34</v>
      </c>
      <c r="N71" s="75">
        <f>AVERAGE(L71:M71)</f>
        <v>7.33</v>
      </c>
      <c r="O71" s="72"/>
      <c r="P71" s="75">
        <v>7.34</v>
      </c>
      <c r="Q71" s="75">
        <v>7.35</v>
      </c>
      <c r="R71" s="75">
        <f>AVERAGE(P71:Q71)</f>
        <v>7.3449999999999998</v>
      </c>
      <c r="S71" s="73"/>
      <c r="T71" s="75">
        <f>AVERAGE(J71,N71,R71)</f>
        <v>7.3516666666666666</v>
      </c>
      <c r="U71" s="44"/>
    </row>
    <row r="72" spans="1:21" ht="15.5" x14ac:dyDescent="0.35">
      <c r="A72" s="28">
        <v>2</v>
      </c>
      <c r="B72" s="17"/>
      <c r="C72" s="21"/>
      <c r="D72" s="75">
        <v>6.85</v>
      </c>
      <c r="E72" s="75">
        <v>6.86</v>
      </c>
      <c r="F72" s="75">
        <f>AVERAGE(D72:E72)</f>
        <v>6.8550000000000004</v>
      </c>
      <c r="G72" s="72"/>
      <c r="H72" s="75">
        <v>7.1</v>
      </c>
      <c r="I72" s="75">
        <v>7.11</v>
      </c>
      <c r="J72" s="75">
        <f t="shared" ref="J72:J81" si="30">AVERAGE(H72:I72)</f>
        <v>7.1050000000000004</v>
      </c>
      <c r="K72" s="72"/>
      <c r="L72" s="75">
        <v>7</v>
      </c>
      <c r="M72" s="75">
        <v>7</v>
      </c>
      <c r="N72" s="75">
        <f t="shared" ref="N72:N81" si="31">AVERAGE(L72:M72)</f>
        <v>7</v>
      </c>
      <c r="O72" s="72"/>
      <c r="P72" s="75">
        <v>7.09</v>
      </c>
      <c r="Q72" s="75">
        <v>7.09</v>
      </c>
      <c r="R72" s="75">
        <f t="shared" ref="R72:R81" si="32">AVERAGE(P72:Q72)</f>
        <v>7.09</v>
      </c>
      <c r="S72" s="73"/>
      <c r="T72" s="75">
        <f t="shared" ref="T72:T81" si="33">AVERAGE(J72,N72,R72)</f>
        <v>7.0650000000000004</v>
      </c>
      <c r="U72" s="44"/>
    </row>
    <row r="73" spans="1:21" ht="15.5" x14ac:dyDescent="0.35">
      <c r="A73" s="28">
        <v>3</v>
      </c>
      <c r="B73" s="17"/>
      <c r="C73" s="21"/>
      <c r="D73" s="75">
        <v>7.05</v>
      </c>
      <c r="E73" s="75">
        <v>7.06</v>
      </c>
      <c r="F73" s="75">
        <f t="shared" ref="F73:F81" si="34">AVERAGE(D73:E73)</f>
        <v>7.0549999999999997</v>
      </c>
      <c r="G73" s="72">
        <v>118</v>
      </c>
      <c r="H73" s="75">
        <v>7.16</v>
      </c>
      <c r="I73" s="75">
        <v>7.18</v>
      </c>
      <c r="J73" s="75">
        <f t="shared" si="30"/>
        <v>7.17</v>
      </c>
      <c r="K73" s="72"/>
      <c r="L73" s="75">
        <v>7.19</v>
      </c>
      <c r="M73" s="75">
        <v>7.18</v>
      </c>
      <c r="N73" s="75">
        <f t="shared" si="31"/>
        <v>7.1850000000000005</v>
      </c>
      <c r="O73" s="72">
        <v>7</v>
      </c>
      <c r="P73" s="75">
        <v>7.18</v>
      </c>
      <c r="Q73" s="75">
        <v>7.19</v>
      </c>
      <c r="R73" s="75">
        <f t="shared" si="32"/>
        <v>7.1850000000000005</v>
      </c>
      <c r="S73" s="73"/>
      <c r="T73" s="75">
        <f t="shared" si="33"/>
        <v>7.18</v>
      </c>
      <c r="U73" s="44"/>
    </row>
    <row r="74" spans="1:21" ht="15.5" x14ac:dyDescent="0.35">
      <c r="A74" s="28">
        <v>4</v>
      </c>
      <c r="B74" s="17"/>
      <c r="C74" s="21"/>
      <c r="D74" s="75">
        <v>7.02</v>
      </c>
      <c r="E74" s="75">
        <v>7</v>
      </c>
      <c r="F74" s="75">
        <f t="shared" si="34"/>
        <v>7.01</v>
      </c>
      <c r="G74" s="72"/>
      <c r="H74" s="75">
        <v>7.17</v>
      </c>
      <c r="I74" s="75">
        <v>7.16</v>
      </c>
      <c r="J74" s="75">
        <f t="shared" si="30"/>
        <v>7.165</v>
      </c>
      <c r="K74" s="72"/>
      <c r="L74" s="75">
        <v>7.06</v>
      </c>
      <c r="M74" s="75">
        <v>7.08</v>
      </c>
      <c r="N74" s="75">
        <f t="shared" si="31"/>
        <v>7.07</v>
      </c>
      <c r="O74" s="72"/>
      <c r="P74" s="75">
        <v>7.43</v>
      </c>
      <c r="Q74" s="75">
        <v>7.43</v>
      </c>
      <c r="R74" s="75">
        <f t="shared" si="32"/>
        <v>7.43</v>
      </c>
      <c r="S74" s="73"/>
      <c r="T74" s="75">
        <f t="shared" si="33"/>
        <v>7.2216666666666667</v>
      </c>
      <c r="U74" s="44"/>
    </row>
    <row r="75" spans="1:21" ht="15.5" x14ac:dyDescent="0.35">
      <c r="A75" s="28">
        <v>5</v>
      </c>
      <c r="B75" s="17"/>
      <c r="C75" s="21"/>
      <c r="D75" s="75">
        <v>7.04</v>
      </c>
      <c r="E75" s="75">
        <v>7.03</v>
      </c>
      <c r="F75" s="75">
        <f t="shared" si="34"/>
        <v>7.0350000000000001</v>
      </c>
      <c r="G75" s="72"/>
      <c r="H75" s="75">
        <v>6.96</v>
      </c>
      <c r="I75" s="75">
        <v>6.96</v>
      </c>
      <c r="J75" s="75">
        <f t="shared" si="30"/>
        <v>6.96</v>
      </c>
      <c r="K75" s="72" t="e">
        <f>AVERAGE(#REF!,#REF!)</f>
        <v>#REF!</v>
      </c>
      <c r="L75" s="75">
        <v>7.07</v>
      </c>
      <c r="M75" s="75">
        <v>7.05</v>
      </c>
      <c r="N75" s="75">
        <f t="shared" si="31"/>
        <v>7.0600000000000005</v>
      </c>
      <c r="O75" s="72"/>
      <c r="P75" s="75">
        <v>7.02</v>
      </c>
      <c r="Q75" s="75">
        <v>7.02</v>
      </c>
      <c r="R75" s="75">
        <f t="shared" si="32"/>
        <v>7.02</v>
      </c>
      <c r="S75" s="73"/>
      <c r="T75" s="75">
        <f t="shared" si="33"/>
        <v>7.0133333333333328</v>
      </c>
      <c r="U75" s="44"/>
    </row>
    <row r="76" spans="1:21" ht="15.5" x14ac:dyDescent="0.35">
      <c r="A76" s="28">
        <v>7</v>
      </c>
      <c r="B76" s="17"/>
      <c r="C76" s="21"/>
      <c r="D76" s="75">
        <v>7.35</v>
      </c>
      <c r="E76" s="75">
        <v>7.33</v>
      </c>
      <c r="F76" s="75">
        <f t="shared" si="34"/>
        <v>7.34</v>
      </c>
      <c r="G76" s="72"/>
      <c r="H76" s="75">
        <v>7.37</v>
      </c>
      <c r="I76" s="75">
        <v>7.34</v>
      </c>
      <c r="J76" s="75">
        <f t="shared" si="30"/>
        <v>7.3550000000000004</v>
      </c>
      <c r="K76" s="72"/>
      <c r="L76" s="75">
        <v>7.36</v>
      </c>
      <c r="M76" s="75">
        <v>7.35</v>
      </c>
      <c r="N76" s="75">
        <f t="shared" si="31"/>
        <v>7.3550000000000004</v>
      </c>
      <c r="O76" s="72"/>
      <c r="P76" s="75">
        <v>7.53</v>
      </c>
      <c r="Q76" s="75">
        <v>7.55</v>
      </c>
      <c r="R76" s="75">
        <f t="shared" si="32"/>
        <v>7.54</v>
      </c>
      <c r="S76" s="73"/>
      <c r="T76" s="75">
        <f t="shared" si="33"/>
        <v>7.416666666666667</v>
      </c>
      <c r="U76" s="44"/>
    </row>
    <row r="77" spans="1:21" ht="15.5" x14ac:dyDescent="0.35">
      <c r="A77" s="28">
        <v>8</v>
      </c>
      <c r="B77" s="17"/>
      <c r="C77" s="21"/>
      <c r="D77" s="75">
        <v>7.5</v>
      </c>
      <c r="E77" s="75">
        <v>7.51</v>
      </c>
      <c r="F77" s="75">
        <f t="shared" si="34"/>
        <v>7.5049999999999999</v>
      </c>
      <c r="G77" s="72"/>
      <c r="H77" s="75">
        <v>7.33</v>
      </c>
      <c r="I77" s="75">
        <v>7.33</v>
      </c>
      <c r="J77" s="75">
        <f t="shared" si="30"/>
        <v>7.33</v>
      </c>
      <c r="K77" s="72"/>
      <c r="L77" s="75">
        <v>7.34</v>
      </c>
      <c r="M77" s="75">
        <v>7.34</v>
      </c>
      <c r="N77" s="75">
        <f t="shared" si="31"/>
        <v>7.34</v>
      </c>
      <c r="O77" s="72"/>
      <c r="P77" s="75">
        <v>7.59</v>
      </c>
      <c r="Q77" s="75">
        <v>7.61</v>
      </c>
      <c r="R77" s="75">
        <f t="shared" si="32"/>
        <v>7.6</v>
      </c>
      <c r="S77" s="73"/>
      <c r="T77" s="75">
        <f t="shared" si="33"/>
        <v>7.4233333333333329</v>
      </c>
      <c r="U77" s="44"/>
    </row>
    <row r="78" spans="1:21" ht="15.5" x14ac:dyDescent="0.35">
      <c r="A78" s="28">
        <v>9</v>
      </c>
      <c r="B78" s="17"/>
      <c r="C78" s="21"/>
      <c r="D78" s="75">
        <v>6.95</v>
      </c>
      <c r="E78" s="75">
        <v>6.97</v>
      </c>
      <c r="F78" s="75">
        <f t="shared" si="34"/>
        <v>6.96</v>
      </c>
      <c r="G78" s="72"/>
      <c r="H78" s="75">
        <v>6.85</v>
      </c>
      <c r="I78" s="75">
        <v>6.86</v>
      </c>
      <c r="J78" s="75">
        <f t="shared" si="30"/>
        <v>6.8550000000000004</v>
      </c>
      <c r="K78" s="72"/>
      <c r="L78" s="75">
        <v>6.7</v>
      </c>
      <c r="M78" s="75">
        <v>6.71</v>
      </c>
      <c r="N78" s="75">
        <f t="shared" si="31"/>
        <v>6.7050000000000001</v>
      </c>
      <c r="O78" s="72"/>
      <c r="P78" s="75">
        <v>6.73</v>
      </c>
      <c r="Q78" s="75">
        <v>6.73</v>
      </c>
      <c r="R78" s="75">
        <f t="shared" si="32"/>
        <v>6.73</v>
      </c>
      <c r="S78" s="73"/>
      <c r="T78" s="75">
        <f t="shared" si="33"/>
        <v>6.7633333333333328</v>
      </c>
      <c r="U78" s="44"/>
    </row>
    <row r="79" spans="1:21" ht="15.5" x14ac:dyDescent="0.35">
      <c r="A79" s="28">
        <v>11</v>
      </c>
      <c r="B79" s="17"/>
      <c r="C79" s="21"/>
      <c r="D79" s="75">
        <v>7.3</v>
      </c>
      <c r="E79" s="75">
        <v>7.32</v>
      </c>
      <c r="F79" s="75">
        <f t="shared" si="34"/>
        <v>7.3100000000000005</v>
      </c>
      <c r="G79" s="72"/>
      <c r="H79" s="75">
        <v>7.57</v>
      </c>
      <c r="I79" s="75">
        <v>7.6</v>
      </c>
      <c r="J79" s="75">
        <f t="shared" si="30"/>
        <v>7.585</v>
      </c>
      <c r="K79" s="72"/>
      <c r="L79" s="75">
        <v>7.47</v>
      </c>
      <c r="M79" s="75">
        <v>7.47</v>
      </c>
      <c r="N79" s="75">
        <f t="shared" si="31"/>
        <v>7.47</v>
      </c>
      <c r="O79" s="72"/>
      <c r="P79" s="75">
        <v>7.23</v>
      </c>
      <c r="Q79" s="75">
        <v>7.22</v>
      </c>
      <c r="R79" s="75">
        <f t="shared" si="32"/>
        <v>7.2249999999999996</v>
      </c>
      <c r="S79" s="73"/>
      <c r="T79" s="75">
        <f t="shared" si="33"/>
        <v>7.4266666666666667</v>
      </c>
      <c r="U79" s="44"/>
    </row>
    <row r="80" spans="1:21" ht="15.5" x14ac:dyDescent="0.35">
      <c r="A80" s="28">
        <v>12</v>
      </c>
      <c r="B80" s="17"/>
      <c r="C80" s="21"/>
      <c r="D80" s="75">
        <v>7.05</v>
      </c>
      <c r="E80" s="75">
        <v>7.04</v>
      </c>
      <c r="F80" s="75">
        <f t="shared" si="34"/>
        <v>7.0449999999999999</v>
      </c>
      <c r="G80" s="72"/>
      <c r="H80" s="75">
        <v>7.04</v>
      </c>
      <c r="I80" s="75">
        <v>7.04</v>
      </c>
      <c r="J80" s="75">
        <f t="shared" si="30"/>
        <v>7.04</v>
      </c>
      <c r="K80" s="72"/>
      <c r="L80" s="75">
        <v>7.08</v>
      </c>
      <c r="M80" s="75">
        <v>7.08</v>
      </c>
      <c r="N80" s="75">
        <f t="shared" si="31"/>
        <v>7.08</v>
      </c>
      <c r="O80" s="72"/>
      <c r="P80" s="75">
        <v>7.1</v>
      </c>
      <c r="Q80" s="75">
        <v>7.13</v>
      </c>
      <c r="R80" s="75">
        <f t="shared" si="32"/>
        <v>7.1150000000000002</v>
      </c>
      <c r="S80" s="73"/>
      <c r="T80" s="75">
        <f>AVERAGE(J80,N80,R80)</f>
        <v>7.0783333333333331</v>
      </c>
      <c r="U80" s="44"/>
    </row>
    <row r="81" spans="1:24" ht="15.5" x14ac:dyDescent="0.35">
      <c r="A81" s="28">
        <v>13</v>
      </c>
      <c r="B81" s="17"/>
      <c r="C81" s="21"/>
      <c r="D81" s="75">
        <v>6.92</v>
      </c>
      <c r="E81" s="75">
        <v>6.91</v>
      </c>
      <c r="F81" s="75">
        <f t="shared" si="34"/>
        <v>6.915</v>
      </c>
      <c r="G81" s="72"/>
      <c r="H81" s="75">
        <v>6.89</v>
      </c>
      <c r="I81" s="75">
        <v>6.89</v>
      </c>
      <c r="J81" s="75">
        <f t="shared" si="30"/>
        <v>6.89</v>
      </c>
      <c r="K81" s="72"/>
      <c r="L81" s="75">
        <v>6.91</v>
      </c>
      <c r="M81" s="75">
        <v>6.91</v>
      </c>
      <c r="N81" s="75">
        <f t="shared" si="31"/>
        <v>6.91</v>
      </c>
      <c r="O81" s="72"/>
      <c r="P81" s="75">
        <v>7.1</v>
      </c>
      <c r="Q81" s="75">
        <v>7.1</v>
      </c>
      <c r="R81" s="75">
        <f t="shared" si="32"/>
        <v>7.1</v>
      </c>
      <c r="S81" s="73"/>
      <c r="T81" s="75">
        <f t="shared" si="33"/>
        <v>6.9666666666666659</v>
      </c>
      <c r="U81" s="44"/>
    </row>
    <row r="82" spans="1:24" ht="15.5" x14ac:dyDescent="0.35">
      <c r="A82" s="28">
        <v>14</v>
      </c>
      <c r="B82" s="17"/>
      <c r="C82" s="21"/>
      <c r="D82" s="75">
        <v>7.11</v>
      </c>
      <c r="E82" s="75">
        <v>7.09</v>
      </c>
      <c r="F82" s="75">
        <f>AVERAGE(D82:E82)</f>
        <v>7.1</v>
      </c>
      <c r="G82" s="72"/>
      <c r="H82" s="75">
        <v>6.99</v>
      </c>
      <c r="I82" s="75">
        <v>7.01</v>
      </c>
      <c r="J82" s="75">
        <f>AVERAGE(H82:I82)</f>
        <v>7</v>
      </c>
      <c r="K82" s="72"/>
      <c r="L82" s="75">
        <v>6.99</v>
      </c>
      <c r="M82" s="75">
        <v>6.99</v>
      </c>
      <c r="N82" s="75">
        <f>AVERAGE(L82:M82)</f>
        <v>6.99</v>
      </c>
      <c r="O82" s="72"/>
      <c r="P82" s="75">
        <v>7</v>
      </c>
      <c r="Q82" s="75">
        <v>7</v>
      </c>
      <c r="R82" s="75">
        <f>AVERAGE(P82:Q82)</f>
        <v>7</v>
      </c>
      <c r="S82" s="73"/>
      <c r="T82" s="75">
        <f>AVERAGE(J82,N82,R82)</f>
        <v>6.996666666666667</v>
      </c>
      <c r="U82" s="44"/>
    </row>
    <row r="83" spans="1:24" ht="15.5" x14ac:dyDescent="0.35">
      <c r="A83" s="17"/>
      <c r="B83" s="17"/>
      <c r="C83" s="21"/>
      <c r="D83" s="79"/>
      <c r="E83" s="79"/>
      <c r="F83" s="79"/>
      <c r="G83" s="72"/>
      <c r="H83" s="79"/>
      <c r="I83" s="79"/>
      <c r="J83" s="79"/>
      <c r="K83" s="72"/>
      <c r="L83" s="79"/>
      <c r="M83" s="79"/>
      <c r="N83" s="79"/>
      <c r="O83" s="72"/>
      <c r="P83" s="79"/>
      <c r="Q83" s="79"/>
      <c r="R83" s="79"/>
      <c r="S83" s="73"/>
      <c r="T83" s="79"/>
      <c r="U83" s="44"/>
    </row>
    <row r="84" spans="1:24" ht="15.5" x14ac:dyDescent="0.35">
      <c r="A84" s="22"/>
      <c r="B84" s="18" t="e">
        <f t="shared" ref="B84" si="35">AVERAGE(B71:B75)</f>
        <v>#DIV/0!</v>
      </c>
      <c r="C84" s="55" t="e">
        <f t="shared" ref="C84:R84" si="36">AVERAGE(C71:C82)</f>
        <v>#DIV/0!</v>
      </c>
      <c r="D84" s="54">
        <f t="shared" si="36"/>
        <v>7.1158333333333337</v>
      </c>
      <c r="E84" s="54"/>
      <c r="F84" s="54">
        <f t="shared" si="36"/>
        <v>7.1150000000000011</v>
      </c>
      <c r="G84" s="55">
        <f t="shared" si="36"/>
        <v>118</v>
      </c>
      <c r="H84" s="54">
        <f t="shared" si="36"/>
        <v>7.1499999999999995</v>
      </c>
      <c r="I84" s="54">
        <f t="shared" si="36"/>
        <v>7.1558333333333337</v>
      </c>
      <c r="J84" s="54">
        <f t="shared" si="36"/>
        <v>7.152916666666667</v>
      </c>
      <c r="K84" s="55" t="e">
        <f t="shared" si="36"/>
        <v>#REF!</v>
      </c>
      <c r="L84" s="54">
        <f t="shared" si="36"/>
        <v>7.1241666666666665</v>
      </c>
      <c r="M84" s="54">
        <f t="shared" si="36"/>
        <v>7.125</v>
      </c>
      <c r="N84" s="54">
        <f t="shared" si="36"/>
        <v>7.1245833333333328</v>
      </c>
      <c r="O84" s="55">
        <f t="shared" si="36"/>
        <v>7</v>
      </c>
      <c r="P84" s="54">
        <f t="shared" si="36"/>
        <v>7.1950000000000003</v>
      </c>
      <c r="Q84" s="54">
        <f t="shared" si="36"/>
        <v>7.2016666666666653</v>
      </c>
      <c r="R84" s="54">
        <f t="shared" si="36"/>
        <v>7.1983333333333315</v>
      </c>
      <c r="S84" s="73"/>
      <c r="T84" s="54">
        <f t="shared" ref="T84" si="37">AVERAGE(T71:T82)</f>
        <v>7.158611111111111</v>
      </c>
      <c r="U84" s="44"/>
    </row>
    <row r="85" spans="1:24" ht="15.5" x14ac:dyDescent="0.35">
      <c r="A85" s="23"/>
      <c r="B85" s="18" t="e">
        <f t="shared" ref="B85" si="38">STDEV(B71:B75)</f>
        <v>#DIV/0!</v>
      </c>
      <c r="C85" s="55" t="e">
        <f t="shared" ref="C85:R85" si="39">STDEV(C71:C82)</f>
        <v>#DIV/0!</v>
      </c>
      <c r="D85" s="54">
        <f t="shared" si="39"/>
        <v>0.19411610084189465</v>
      </c>
      <c r="E85" s="54"/>
      <c r="F85" s="54">
        <f t="shared" si="39"/>
        <v>0.19464419754095838</v>
      </c>
      <c r="G85" s="55" t="e">
        <f t="shared" si="39"/>
        <v>#DIV/0!</v>
      </c>
      <c r="H85" s="54">
        <f t="shared" si="39"/>
        <v>0.22156468376279906</v>
      </c>
      <c r="I85" s="54">
        <f t="shared" si="39"/>
        <v>0.22366607957290954</v>
      </c>
      <c r="J85" s="54">
        <f t="shared" si="39"/>
        <v>0.22247020570009465</v>
      </c>
      <c r="K85" s="55" t="e">
        <f t="shared" si="39"/>
        <v>#REF!</v>
      </c>
      <c r="L85" s="54">
        <f t="shared" si="39"/>
        <v>0.22006025345690017</v>
      </c>
      <c r="M85" s="54">
        <f t="shared" si="39"/>
        <v>0.21890221976531388</v>
      </c>
      <c r="N85" s="54">
        <f t="shared" si="39"/>
        <v>0.2194047560325367</v>
      </c>
      <c r="O85" s="55" t="e">
        <f t="shared" si="39"/>
        <v>#DIV/0!</v>
      </c>
      <c r="P85" s="54">
        <f t="shared" si="39"/>
        <v>0.24493041683488209</v>
      </c>
      <c r="Q85" s="54">
        <f t="shared" si="39"/>
        <v>0.24986663109213544</v>
      </c>
      <c r="R85" s="54">
        <f t="shared" si="39"/>
        <v>0.24734346136251067</v>
      </c>
      <c r="S85" s="73"/>
      <c r="T85" s="54">
        <f t="shared" ref="T85" si="40">STDEV(T71:T82)</f>
        <v>0.21444529491640654</v>
      </c>
      <c r="U85" s="44"/>
    </row>
    <row r="86" spans="1:24" ht="15.5" x14ac:dyDescent="0.35">
      <c r="A86" s="17"/>
      <c r="B86" s="17"/>
      <c r="C86" s="21"/>
      <c r="D86" s="71"/>
      <c r="E86" s="71"/>
      <c r="F86" s="71"/>
      <c r="G86" s="72"/>
      <c r="H86" s="71"/>
      <c r="I86" s="71"/>
      <c r="J86" s="71"/>
      <c r="K86" s="72"/>
      <c r="L86" s="71"/>
      <c r="M86" s="71"/>
      <c r="N86" s="71"/>
      <c r="O86" s="72"/>
      <c r="P86" s="71"/>
      <c r="Q86" s="71"/>
      <c r="R86" s="71"/>
      <c r="S86" s="73"/>
      <c r="T86" s="71"/>
      <c r="U86" s="37"/>
    </row>
    <row r="87" spans="1:24" x14ac:dyDescent="0.35">
      <c r="F87" s="81"/>
      <c r="G87" s="81"/>
      <c r="H87" s="81"/>
      <c r="I87" s="81"/>
      <c r="J87" s="81"/>
      <c r="L87" s="81"/>
      <c r="M87" s="81"/>
      <c r="N87" s="81"/>
      <c r="P87" s="81"/>
      <c r="Q87" s="81"/>
      <c r="R87" s="81"/>
      <c r="T87" s="81"/>
      <c r="U87" s="31"/>
    </row>
    <row r="88" spans="1:24" x14ac:dyDescent="0.35">
      <c r="B88" s="47"/>
      <c r="C88" s="47"/>
      <c r="D88" s="47"/>
      <c r="E88" s="47"/>
      <c r="F88" s="31"/>
      <c r="G88" s="31"/>
      <c r="H88" s="31"/>
      <c r="I88" s="31"/>
      <c r="J88" s="31"/>
      <c r="K88" s="47"/>
      <c r="L88" s="31"/>
      <c r="M88" s="31"/>
      <c r="N88" s="31"/>
      <c r="O88" s="47"/>
      <c r="P88" s="31"/>
      <c r="Q88" s="31"/>
      <c r="R88" s="31"/>
      <c r="S88" s="47"/>
      <c r="T88" s="31"/>
      <c r="U88" s="31"/>
      <c r="V88" s="47"/>
      <c r="W88" s="47"/>
      <c r="X88" s="47"/>
    </row>
    <row r="89" spans="1:24" x14ac:dyDescent="0.35">
      <c r="B89" s="47"/>
      <c r="C89" s="47"/>
      <c r="D89" s="47"/>
      <c r="E89" s="47"/>
      <c r="F89" s="31"/>
      <c r="G89" s="31"/>
      <c r="H89" s="31"/>
      <c r="I89" s="31"/>
      <c r="J89" s="31"/>
      <c r="K89" s="47"/>
      <c r="L89" s="31"/>
      <c r="M89" s="31"/>
      <c r="N89" s="31"/>
      <c r="O89" s="47"/>
      <c r="P89" s="31"/>
      <c r="Q89" s="31"/>
      <c r="R89" s="31"/>
      <c r="S89" s="47"/>
      <c r="T89" s="31"/>
      <c r="U89" s="31"/>
      <c r="V89" s="47"/>
      <c r="W89" s="47"/>
      <c r="X89" s="47"/>
    </row>
    <row r="90" spans="1:24" x14ac:dyDescent="0.35">
      <c r="B90" s="47"/>
      <c r="C90" s="47"/>
      <c r="D90" s="47"/>
      <c r="E90" s="47"/>
      <c r="F90" s="31"/>
      <c r="G90" s="31"/>
      <c r="H90" s="31"/>
      <c r="I90" s="31"/>
      <c r="J90" s="31"/>
      <c r="K90" s="47"/>
      <c r="L90" s="31"/>
      <c r="M90" s="31"/>
      <c r="N90" s="31"/>
      <c r="O90" s="47"/>
      <c r="P90" s="31"/>
      <c r="Q90" s="31"/>
      <c r="R90" s="31"/>
      <c r="S90" s="47"/>
      <c r="T90" s="31"/>
      <c r="U90" s="31"/>
      <c r="V90" s="47"/>
      <c r="W90" s="47"/>
      <c r="X90" s="47"/>
    </row>
    <row r="91" spans="1:24" x14ac:dyDescent="0.35">
      <c r="B91" s="47"/>
      <c r="C91" s="47"/>
      <c r="D91" s="47"/>
      <c r="E91" s="47"/>
      <c r="F91" s="31"/>
      <c r="G91" s="31"/>
      <c r="H91" s="31"/>
      <c r="I91" s="31"/>
      <c r="J91" s="31"/>
      <c r="K91" s="47"/>
      <c r="L91" s="31"/>
      <c r="M91" s="31"/>
      <c r="N91" s="31"/>
      <c r="O91" s="47"/>
      <c r="P91" s="31"/>
      <c r="Q91" s="31"/>
      <c r="R91" s="31"/>
      <c r="S91" s="47"/>
      <c r="T91" s="31"/>
      <c r="U91" s="31"/>
      <c r="V91" s="47"/>
      <c r="W91" s="47"/>
      <c r="X91" s="47"/>
    </row>
    <row r="92" spans="1:24" x14ac:dyDescent="0.35">
      <c r="B92" s="47"/>
      <c r="C92" s="47"/>
      <c r="D92" s="47"/>
      <c r="E92" s="47"/>
      <c r="F92" s="31"/>
      <c r="G92" s="31"/>
      <c r="H92" s="31"/>
      <c r="I92" s="31"/>
      <c r="J92" s="31"/>
      <c r="K92" s="47"/>
      <c r="L92" s="31"/>
      <c r="M92" s="31"/>
      <c r="N92" s="31"/>
      <c r="O92" s="47"/>
      <c r="P92" s="31"/>
      <c r="Q92" s="31"/>
      <c r="R92" s="31"/>
      <c r="S92" s="47"/>
      <c r="T92" s="81"/>
      <c r="U92" s="31"/>
      <c r="V92" s="47"/>
      <c r="W92" s="47"/>
      <c r="X92" s="47"/>
    </row>
    <row r="93" spans="1:24" x14ac:dyDescent="0.35">
      <c r="B93" s="47"/>
      <c r="C93" s="47"/>
      <c r="D93" s="47"/>
      <c r="E93" s="47"/>
      <c r="F93" s="31"/>
      <c r="G93" s="47"/>
      <c r="H93" s="47"/>
      <c r="I93" s="31"/>
      <c r="J93" s="47"/>
      <c r="K93" s="47"/>
      <c r="L93" s="47"/>
      <c r="M93" s="31"/>
      <c r="N93" s="47"/>
      <c r="O93" s="47"/>
      <c r="P93" s="47"/>
      <c r="Q93" s="31"/>
      <c r="R93" s="47"/>
      <c r="S93" s="47"/>
      <c r="V93" s="47"/>
      <c r="W93" s="47"/>
      <c r="X93" s="47"/>
    </row>
    <row r="94" spans="1:24" x14ac:dyDescent="0.35">
      <c r="B94" s="47"/>
      <c r="C94" s="47"/>
      <c r="D94" s="47"/>
      <c r="E94" s="47"/>
      <c r="F94" s="31"/>
      <c r="G94" s="47"/>
      <c r="H94" s="47"/>
      <c r="I94" s="31"/>
      <c r="J94" s="47"/>
      <c r="K94" s="47"/>
      <c r="L94" s="47"/>
      <c r="M94" s="31"/>
      <c r="N94" s="47"/>
      <c r="O94" s="47"/>
      <c r="P94" s="47"/>
      <c r="Q94" s="31"/>
      <c r="R94" s="47"/>
      <c r="S94" s="47"/>
      <c r="T94" s="81"/>
      <c r="U94" s="31"/>
      <c r="V94" s="47"/>
      <c r="W94" s="47"/>
      <c r="X94" s="47"/>
    </row>
    <row r="95" spans="1:24" x14ac:dyDescent="0.35">
      <c r="B95" s="47"/>
      <c r="C95" s="47"/>
      <c r="D95" s="47"/>
      <c r="E95" s="47"/>
      <c r="F95" s="31"/>
      <c r="G95" s="47"/>
      <c r="H95" s="47"/>
      <c r="I95" s="31"/>
      <c r="J95" s="47"/>
      <c r="K95" s="47"/>
      <c r="L95" s="47"/>
      <c r="M95" s="31"/>
      <c r="N95" s="47"/>
      <c r="O95" s="47"/>
      <c r="P95" s="47"/>
      <c r="Q95" s="31"/>
      <c r="R95" s="47"/>
      <c r="S95" s="47"/>
      <c r="T95" s="81"/>
      <c r="U95" s="31"/>
      <c r="V95" s="47"/>
      <c r="W95" s="47"/>
      <c r="X95" s="47"/>
    </row>
    <row r="96" spans="1:24" x14ac:dyDescent="0.35">
      <c r="B96" s="47"/>
      <c r="C96" s="47"/>
      <c r="D96" s="47"/>
      <c r="E96" s="47"/>
      <c r="F96" s="31"/>
      <c r="G96" s="47"/>
      <c r="H96" s="47"/>
      <c r="I96" s="31"/>
      <c r="J96" s="47"/>
      <c r="K96" s="47"/>
      <c r="L96" s="47"/>
      <c r="M96" s="31"/>
      <c r="N96" s="47"/>
      <c r="O96" s="47"/>
      <c r="P96" s="47"/>
      <c r="Q96" s="31"/>
      <c r="R96" s="47"/>
      <c r="S96" s="47"/>
      <c r="T96" s="81"/>
      <c r="U96" s="31"/>
      <c r="V96" s="47"/>
      <c r="W96" s="47"/>
      <c r="X96" s="47"/>
    </row>
    <row r="97" spans="2:24" x14ac:dyDescent="0.3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V97" s="47"/>
      <c r="W97" s="47"/>
      <c r="X97" s="47"/>
    </row>
    <row r="98" spans="2:24" x14ac:dyDescent="0.3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V98" s="47"/>
      <c r="W98" s="47"/>
      <c r="X98" s="4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AQ584"/>
  <sheetViews>
    <sheetView zoomScale="40" zoomScaleNormal="40" workbookViewId="0">
      <selection activeCell="AT10" sqref="AT10"/>
    </sheetView>
  </sheetViews>
  <sheetFormatPr defaultRowHeight="14.5" x14ac:dyDescent="0.35"/>
  <cols>
    <col min="1" max="1" width="4.54296875" customWidth="1"/>
    <col min="2" max="2" width="9.81640625" customWidth="1"/>
    <col min="3" max="3" width="5.1796875" customWidth="1"/>
    <col min="12" max="12" width="13" bestFit="1" customWidth="1"/>
    <col min="13" max="13" width="5.7265625" customWidth="1"/>
    <col min="23" max="23" width="8.26953125" customWidth="1"/>
    <col min="33" max="33" width="4.453125" customWidth="1"/>
    <col min="42" max="42" width="13" bestFit="1" customWidth="1"/>
    <col min="43" max="43" width="9.1796875" style="33"/>
  </cols>
  <sheetData>
    <row r="1" spans="1:43" ht="15.5" x14ac:dyDescent="0.35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21"/>
      <c r="N1" s="18"/>
      <c r="O1" s="18"/>
      <c r="P1" s="18"/>
      <c r="Q1" s="18"/>
      <c r="R1" s="18"/>
      <c r="S1" s="18"/>
      <c r="T1" s="18"/>
      <c r="U1" s="18"/>
      <c r="V1" s="18"/>
      <c r="W1" s="21"/>
      <c r="X1" s="18"/>
      <c r="Y1" s="18"/>
      <c r="Z1" s="18"/>
      <c r="AA1" s="18"/>
      <c r="AB1" s="18"/>
      <c r="AC1" s="18"/>
      <c r="AD1" s="18"/>
      <c r="AE1" s="18"/>
      <c r="AF1" s="18"/>
      <c r="AG1" s="21"/>
      <c r="AH1" s="18"/>
      <c r="AI1" s="18"/>
      <c r="AJ1" s="18"/>
      <c r="AK1" s="18"/>
      <c r="AL1" s="18"/>
      <c r="AM1" s="18"/>
      <c r="AN1" s="18"/>
      <c r="AO1" s="18"/>
      <c r="AP1" s="18"/>
      <c r="AQ1" s="37"/>
    </row>
    <row r="2" spans="1:43" ht="15.5" x14ac:dyDescent="0.35">
      <c r="A2" s="17"/>
      <c r="B2" s="19"/>
      <c r="C2" s="17"/>
      <c r="D2" s="119" t="s">
        <v>50</v>
      </c>
      <c r="E2" s="119"/>
      <c r="F2" s="119"/>
      <c r="G2" s="119"/>
      <c r="H2" s="119"/>
      <c r="I2" s="119"/>
      <c r="J2" s="119"/>
      <c r="K2" s="119"/>
      <c r="L2" s="119"/>
      <c r="M2" s="21"/>
      <c r="N2" s="119" t="s">
        <v>50</v>
      </c>
      <c r="O2" s="119"/>
      <c r="P2" s="119"/>
      <c r="Q2" s="119"/>
      <c r="R2" s="119"/>
      <c r="S2" s="119"/>
      <c r="T2" s="119"/>
      <c r="U2" s="119"/>
      <c r="V2" s="119"/>
      <c r="W2" s="21"/>
      <c r="X2" s="119" t="s">
        <v>50</v>
      </c>
      <c r="Y2" s="119"/>
      <c r="Z2" s="119"/>
      <c r="AA2" s="119"/>
      <c r="AB2" s="119"/>
      <c r="AC2" s="119"/>
      <c r="AD2" s="119"/>
      <c r="AE2" s="119"/>
      <c r="AF2" s="119"/>
      <c r="AG2" s="21"/>
      <c r="AH2" s="119" t="s">
        <v>50</v>
      </c>
      <c r="AI2" s="119"/>
      <c r="AJ2" s="119"/>
      <c r="AK2" s="119"/>
      <c r="AL2" s="119"/>
      <c r="AM2" s="119"/>
      <c r="AN2" s="119"/>
      <c r="AO2" s="119"/>
      <c r="AP2" s="119"/>
      <c r="AQ2" s="68"/>
    </row>
    <row r="3" spans="1:43" ht="15.5" x14ac:dyDescent="0.35">
      <c r="A3" s="17"/>
      <c r="B3" s="20"/>
      <c r="C3" s="17"/>
      <c r="D3" s="118" t="s">
        <v>15</v>
      </c>
      <c r="E3" s="118"/>
      <c r="F3" s="118"/>
      <c r="G3" s="118"/>
      <c r="H3" s="118"/>
      <c r="I3" s="118"/>
      <c r="J3" s="118"/>
      <c r="K3" s="118"/>
      <c r="L3" s="118"/>
      <c r="M3" s="21"/>
      <c r="N3" s="118" t="s">
        <v>16</v>
      </c>
      <c r="O3" s="118"/>
      <c r="P3" s="118"/>
      <c r="Q3" s="118"/>
      <c r="R3" s="118"/>
      <c r="S3" s="118"/>
      <c r="T3" s="118"/>
      <c r="U3" s="118"/>
      <c r="V3" s="118"/>
      <c r="W3" s="21"/>
      <c r="X3" s="118" t="s">
        <v>17</v>
      </c>
      <c r="Y3" s="118"/>
      <c r="Z3" s="118"/>
      <c r="AA3" s="118"/>
      <c r="AB3" s="118"/>
      <c r="AC3" s="118"/>
      <c r="AD3" s="118"/>
      <c r="AE3" s="118"/>
      <c r="AF3" s="118"/>
      <c r="AG3" s="21"/>
      <c r="AH3" s="118" t="s">
        <v>18</v>
      </c>
      <c r="AI3" s="118"/>
      <c r="AJ3" s="118"/>
      <c r="AK3" s="118"/>
      <c r="AL3" s="118"/>
      <c r="AM3" s="118"/>
      <c r="AN3" s="118"/>
      <c r="AO3" s="118"/>
      <c r="AP3" s="118"/>
      <c r="AQ3" s="44"/>
    </row>
    <row r="4" spans="1:43" ht="15.5" x14ac:dyDescent="0.35">
      <c r="A4" s="17"/>
      <c r="B4" s="17"/>
      <c r="C4" s="17"/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 t="s">
        <v>56</v>
      </c>
      <c r="J4" s="24" t="s">
        <v>57</v>
      </c>
      <c r="K4" s="24" t="s">
        <v>58</v>
      </c>
      <c r="L4" s="24" t="s">
        <v>59</v>
      </c>
      <c r="M4" s="21"/>
      <c r="N4" s="24">
        <v>1</v>
      </c>
      <c r="O4" s="24">
        <v>2</v>
      </c>
      <c r="P4" s="24">
        <v>3</v>
      </c>
      <c r="Q4" s="24">
        <v>4</v>
      </c>
      <c r="R4" s="24">
        <v>5</v>
      </c>
      <c r="S4" s="24" t="s">
        <v>56</v>
      </c>
      <c r="T4" s="24" t="s">
        <v>57</v>
      </c>
      <c r="U4" s="24" t="s">
        <v>58</v>
      </c>
      <c r="V4" s="24" t="s">
        <v>59</v>
      </c>
      <c r="W4" s="21"/>
      <c r="X4" s="24">
        <v>1</v>
      </c>
      <c r="Y4" s="24">
        <v>2</v>
      </c>
      <c r="Z4" s="24">
        <v>3</v>
      </c>
      <c r="AA4" s="24">
        <v>4</v>
      </c>
      <c r="AB4" s="24">
        <v>5</v>
      </c>
      <c r="AC4" s="24" t="s">
        <v>56</v>
      </c>
      <c r="AD4" s="24" t="s">
        <v>57</v>
      </c>
      <c r="AE4" s="24" t="s">
        <v>58</v>
      </c>
      <c r="AF4" s="24" t="s">
        <v>59</v>
      </c>
      <c r="AG4" s="21"/>
      <c r="AH4" s="24">
        <v>1</v>
      </c>
      <c r="AI4" s="24">
        <v>2</v>
      </c>
      <c r="AJ4" s="24">
        <v>3</v>
      </c>
      <c r="AK4" s="24">
        <v>4</v>
      </c>
      <c r="AL4" s="24">
        <v>5</v>
      </c>
      <c r="AM4" s="24" t="s">
        <v>56</v>
      </c>
      <c r="AN4" s="24" t="s">
        <v>57</v>
      </c>
      <c r="AO4" s="24" t="s">
        <v>58</v>
      </c>
      <c r="AP4" s="24" t="s">
        <v>59</v>
      </c>
      <c r="AQ4" s="37"/>
    </row>
    <row r="5" spans="1:43" ht="15.5" x14ac:dyDescent="0.35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21"/>
      <c r="N5" s="18"/>
      <c r="O5" s="18"/>
      <c r="P5" s="18"/>
      <c r="Q5" s="18"/>
      <c r="R5" s="18"/>
      <c r="S5" s="18"/>
      <c r="T5" s="18"/>
      <c r="U5" s="18"/>
      <c r="V5" s="18"/>
      <c r="W5" s="21"/>
      <c r="X5" s="18"/>
      <c r="Y5" s="18"/>
      <c r="Z5" s="18"/>
      <c r="AA5" s="18"/>
      <c r="AB5" s="18"/>
      <c r="AC5" s="18"/>
      <c r="AD5" s="18"/>
      <c r="AE5" s="18"/>
      <c r="AF5" s="18"/>
      <c r="AG5" s="21"/>
      <c r="AH5" s="18"/>
      <c r="AI5" s="18"/>
      <c r="AJ5" s="18"/>
      <c r="AK5" s="18"/>
      <c r="AL5" s="18"/>
      <c r="AM5" s="18"/>
      <c r="AN5" s="18"/>
      <c r="AO5" s="18"/>
      <c r="AP5" s="18"/>
      <c r="AQ5" s="37"/>
    </row>
    <row r="6" spans="1:43" ht="15.5" x14ac:dyDescent="0.35">
      <c r="A6" s="17"/>
      <c r="B6" s="28">
        <v>1</v>
      </c>
      <c r="C6" s="17"/>
      <c r="D6" s="24">
        <v>114</v>
      </c>
      <c r="E6" s="24">
        <v>109</v>
      </c>
      <c r="F6" s="24">
        <v>111</v>
      </c>
      <c r="G6" s="24">
        <v>105</v>
      </c>
      <c r="H6" s="24">
        <v>111</v>
      </c>
      <c r="I6" s="24">
        <f>AVERAGE(E6:F6)</f>
        <v>110</v>
      </c>
      <c r="J6" s="24">
        <f>AVERAGE(E6:G6)</f>
        <v>108.33333333333333</v>
      </c>
      <c r="K6" s="24">
        <f>AVERAGE(E6:H6)</f>
        <v>109</v>
      </c>
      <c r="L6" s="24">
        <f>AVERAGE(D6:H6)</f>
        <v>110</v>
      </c>
      <c r="M6" s="21"/>
      <c r="N6" s="24">
        <v>126</v>
      </c>
      <c r="O6" s="24">
        <v>117</v>
      </c>
      <c r="P6" s="24">
        <v>116</v>
      </c>
      <c r="Q6" s="24">
        <v>124</v>
      </c>
      <c r="R6" s="24">
        <v>115</v>
      </c>
      <c r="S6" s="24">
        <f>AVERAGE(O6:P6)</f>
        <v>116.5</v>
      </c>
      <c r="T6" s="24">
        <f>AVERAGE(O6:Q6)</f>
        <v>119</v>
      </c>
      <c r="U6" s="24">
        <f>AVERAGE(O6:R6)</f>
        <v>118</v>
      </c>
      <c r="V6" s="24">
        <f>AVERAGE(N6:R6)</f>
        <v>119.6</v>
      </c>
      <c r="W6" s="21"/>
      <c r="X6" s="24">
        <v>120</v>
      </c>
      <c r="Y6" s="24">
        <v>98</v>
      </c>
      <c r="Z6" s="24">
        <v>107</v>
      </c>
      <c r="AA6" s="24">
        <v>112</v>
      </c>
      <c r="AB6" s="24">
        <v>117</v>
      </c>
      <c r="AC6" s="24">
        <f>AVERAGE(Y6:Z6)</f>
        <v>102.5</v>
      </c>
      <c r="AD6" s="24">
        <f>AVERAGE(Y6:AA6)</f>
        <v>105.66666666666667</v>
      </c>
      <c r="AE6" s="24">
        <f>AVERAGE(Y6:AB6)</f>
        <v>108.5</v>
      </c>
      <c r="AF6" s="24">
        <f>AVERAGE(X6:AB6)</f>
        <v>110.8</v>
      </c>
      <c r="AG6" s="21"/>
      <c r="AH6" s="24">
        <v>122</v>
      </c>
      <c r="AI6" s="24">
        <v>116</v>
      </c>
      <c r="AJ6" s="24">
        <v>110</v>
      </c>
      <c r="AK6" s="24">
        <v>105</v>
      </c>
      <c r="AL6" s="24">
        <v>106</v>
      </c>
      <c r="AM6" s="24">
        <f>AVERAGE(AI6:AJ6)</f>
        <v>113</v>
      </c>
      <c r="AN6" s="24">
        <f>AVERAGE(AI6:AK6)</f>
        <v>110.33333333333333</v>
      </c>
      <c r="AO6" s="24">
        <f>AVERAGE(AI6:AL6)</f>
        <v>109.25</v>
      </c>
      <c r="AP6" s="24">
        <f>AVERAGE(AH6:AL6)</f>
        <v>111.8</v>
      </c>
      <c r="AQ6" s="37"/>
    </row>
    <row r="7" spans="1:43" ht="15.5" x14ac:dyDescent="0.35">
      <c r="A7" s="17"/>
      <c r="B7" s="28">
        <v>2</v>
      </c>
      <c r="C7" s="17"/>
      <c r="D7" s="24">
        <v>120</v>
      </c>
      <c r="E7" s="24">
        <v>123</v>
      </c>
      <c r="F7" s="24">
        <v>116</v>
      </c>
      <c r="G7" s="24">
        <v>115</v>
      </c>
      <c r="H7" s="24">
        <v>118</v>
      </c>
      <c r="I7" s="24">
        <f t="shared" ref="I7:I10" si="0">AVERAGE(E7:F7)</f>
        <v>119.5</v>
      </c>
      <c r="J7" s="24">
        <f t="shared" ref="J7:J10" si="1">AVERAGE(E7:G7)</f>
        <v>118</v>
      </c>
      <c r="K7" s="24">
        <f t="shared" ref="K7:K10" si="2">AVERAGE(E7:H7)</f>
        <v>118</v>
      </c>
      <c r="L7" s="24">
        <f t="shared" ref="L7:L10" si="3">AVERAGE(D7:H7)</f>
        <v>118.4</v>
      </c>
      <c r="M7" s="21"/>
      <c r="N7" s="24">
        <v>123</v>
      </c>
      <c r="O7" s="24">
        <v>121</v>
      </c>
      <c r="P7" s="24">
        <v>114</v>
      </c>
      <c r="Q7" s="24">
        <v>117</v>
      </c>
      <c r="R7" s="24">
        <v>114</v>
      </c>
      <c r="S7" s="24">
        <f t="shared" ref="S7:S10" si="4">AVERAGE(O7:P7)</f>
        <v>117.5</v>
      </c>
      <c r="T7" s="24">
        <f t="shared" ref="T7:T10" si="5">AVERAGE(O7:Q7)</f>
        <v>117.33333333333333</v>
      </c>
      <c r="U7" s="24">
        <f t="shared" ref="U7:U10" si="6">AVERAGE(O7:R7)</f>
        <v>116.5</v>
      </c>
      <c r="V7" s="24">
        <f t="shared" ref="V7:V10" si="7">AVERAGE(N7:R7)</f>
        <v>117.8</v>
      </c>
      <c r="W7" s="21"/>
      <c r="X7" s="24">
        <v>121</v>
      </c>
      <c r="Y7" s="24">
        <v>116</v>
      </c>
      <c r="Z7" s="24">
        <v>111</v>
      </c>
      <c r="AA7" s="24">
        <v>112</v>
      </c>
      <c r="AB7" s="24">
        <v>109</v>
      </c>
      <c r="AC7" s="24">
        <f t="shared" ref="AC7:AC10" si="8">AVERAGE(Y7:Z7)</f>
        <v>113.5</v>
      </c>
      <c r="AD7" s="24">
        <f t="shared" ref="AD7:AD10" si="9">AVERAGE(Y7:AA7)</f>
        <v>113</v>
      </c>
      <c r="AE7" s="24">
        <f t="shared" ref="AE7:AE10" si="10">AVERAGE(Y7:AB7)</f>
        <v>112</v>
      </c>
      <c r="AF7" s="24">
        <f t="shared" ref="AF7:AF10" si="11">AVERAGE(X7:AB7)</f>
        <v>113.8</v>
      </c>
      <c r="AG7" s="21"/>
      <c r="AH7" s="24">
        <v>119</v>
      </c>
      <c r="AI7" s="24">
        <v>123</v>
      </c>
      <c r="AJ7" s="24">
        <v>117</v>
      </c>
      <c r="AK7" s="24">
        <v>116</v>
      </c>
      <c r="AL7" s="24">
        <v>117</v>
      </c>
      <c r="AM7" s="24">
        <f t="shared" ref="AM7:AM10" si="12">AVERAGE(AI7:AJ7)</f>
        <v>120</v>
      </c>
      <c r="AN7" s="24">
        <f t="shared" ref="AN7:AN10" si="13">AVERAGE(AI7:AK7)</f>
        <v>118.66666666666667</v>
      </c>
      <c r="AO7" s="24">
        <f t="shared" ref="AO7:AO10" si="14">AVERAGE(AI7:AL7)</f>
        <v>118.25</v>
      </c>
      <c r="AP7" s="24">
        <f t="shared" ref="AP7:AP10" si="15">AVERAGE(AH7:AL7)</f>
        <v>118.4</v>
      </c>
      <c r="AQ7" s="37"/>
    </row>
    <row r="8" spans="1:43" ht="15.5" x14ac:dyDescent="0.35">
      <c r="A8" s="17"/>
      <c r="B8" s="28">
        <v>3</v>
      </c>
      <c r="C8" s="17"/>
      <c r="D8" s="24">
        <v>115</v>
      </c>
      <c r="E8" s="24">
        <v>113</v>
      </c>
      <c r="F8" s="24">
        <v>110</v>
      </c>
      <c r="G8" s="24">
        <v>109</v>
      </c>
      <c r="H8" s="24">
        <v>114</v>
      </c>
      <c r="I8" s="24">
        <f t="shared" si="0"/>
        <v>111.5</v>
      </c>
      <c r="J8" s="24">
        <f t="shared" si="1"/>
        <v>110.66666666666667</v>
      </c>
      <c r="K8" s="24">
        <f t="shared" si="2"/>
        <v>111.5</v>
      </c>
      <c r="L8" s="24">
        <f t="shared" si="3"/>
        <v>112.2</v>
      </c>
      <c r="M8" s="21"/>
      <c r="N8" s="24">
        <v>110</v>
      </c>
      <c r="O8" s="24">
        <v>105</v>
      </c>
      <c r="P8" s="24">
        <v>107</v>
      </c>
      <c r="Q8" s="24">
        <v>107</v>
      </c>
      <c r="R8" s="24">
        <v>106</v>
      </c>
      <c r="S8" s="24">
        <f t="shared" si="4"/>
        <v>106</v>
      </c>
      <c r="T8" s="24">
        <f t="shared" si="5"/>
        <v>106.33333333333333</v>
      </c>
      <c r="U8" s="24">
        <f t="shared" si="6"/>
        <v>106.25</v>
      </c>
      <c r="V8" s="24">
        <f t="shared" si="7"/>
        <v>107</v>
      </c>
      <c r="W8" s="21"/>
      <c r="X8" s="24">
        <v>124</v>
      </c>
      <c r="Y8" s="24">
        <v>123</v>
      </c>
      <c r="Z8" s="24">
        <v>119</v>
      </c>
      <c r="AA8" s="24">
        <v>119</v>
      </c>
      <c r="AB8" s="24">
        <v>117</v>
      </c>
      <c r="AC8" s="24">
        <f t="shared" si="8"/>
        <v>121</v>
      </c>
      <c r="AD8" s="24">
        <f t="shared" si="9"/>
        <v>120.33333333333333</v>
      </c>
      <c r="AE8" s="24">
        <f t="shared" si="10"/>
        <v>119.5</v>
      </c>
      <c r="AF8" s="24">
        <f t="shared" si="11"/>
        <v>120.4</v>
      </c>
      <c r="AG8" s="21"/>
      <c r="AH8" s="24">
        <v>118</v>
      </c>
      <c r="AI8" s="24">
        <v>116</v>
      </c>
      <c r="AJ8" s="24">
        <v>114</v>
      </c>
      <c r="AK8" s="24">
        <v>110</v>
      </c>
      <c r="AL8" s="24">
        <v>116</v>
      </c>
      <c r="AM8" s="24">
        <f t="shared" si="12"/>
        <v>115</v>
      </c>
      <c r="AN8" s="24">
        <f t="shared" si="13"/>
        <v>113.33333333333333</v>
      </c>
      <c r="AO8" s="24">
        <f t="shared" si="14"/>
        <v>114</v>
      </c>
      <c r="AP8" s="24">
        <f t="shared" si="15"/>
        <v>114.8</v>
      </c>
      <c r="AQ8" s="37"/>
    </row>
    <row r="9" spans="1:43" ht="15.5" x14ac:dyDescent="0.35">
      <c r="A9" s="17"/>
      <c r="B9" s="28">
        <v>4</v>
      </c>
      <c r="C9" s="17"/>
      <c r="D9" s="24">
        <v>109</v>
      </c>
      <c r="E9" s="24">
        <v>107</v>
      </c>
      <c r="F9" s="24">
        <v>107</v>
      </c>
      <c r="G9" s="24">
        <v>113</v>
      </c>
      <c r="H9" s="24">
        <v>106</v>
      </c>
      <c r="I9" s="24">
        <f t="shared" si="0"/>
        <v>107</v>
      </c>
      <c r="J9" s="24">
        <f t="shared" si="1"/>
        <v>109</v>
      </c>
      <c r="K9" s="24">
        <f t="shared" si="2"/>
        <v>108.25</v>
      </c>
      <c r="L9" s="24">
        <f t="shared" si="3"/>
        <v>108.4</v>
      </c>
      <c r="M9" s="21"/>
      <c r="N9" s="24">
        <v>111</v>
      </c>
      <c r="O9" s="24">
        <v>111</v>
      </c>
      <c r="P9" s="24">
        <v>112</v>
      </c>
      <c r="Q9" s="24">
        <v>105</v>
      </c>
      <c r="R9" s="24">
        <v>105</v>
      </c>
      <c r="S9" s="24">
        <f t="shared" si="4"/>
        <v>111.5</v>
      </c>
      <c r="T9" s="24">
        <f t="shared" si="5"/>
        <v>109.33333333333333</v>
      </c>
      <c r="U9" s="24">
        <f t="shared" si="6"/>
        <v>108.25</v>
      </c>
      <c r="V9" s="24">
        <f t="shared" si="7"/>
        <v>108.8</v>
      </c>
      <c r="W9" s="21"/>
      <c r="X9" s="24">
        <v>109</v>
      </c>
      <c r="Y9" s="24">
        <v>104</v>
      </c>
      <c r="Z9" s="24">
        <v>105</v>
      </c>
      <c r="AA9" s="24">
        <v>95</v>
      </c>
      <c r="AB9" s="24">
        <v>101</v>
      </c>
      <c r="AC9" s="24">
        <f t="shared" si="8"/>
        <v>104.5</v>
      </c>
      <c r="AD9" s="24">
        <f t="shared" si="9"/>
        <v>101.33333333333333</v>
      </c>
      <c r="AE9" s="24">
        <f t="shared" si="10"/>
        <v>101.25</v>
      </c>
      <c r="AF9" s="24">
        <f t="shared" si="11"/>
        <v>102.8</v>
      </c>
      <c r="AG9" s="21"/>
      <c r="AH9" s="24">
        <v>105</v>
      </c>
      <c r="AI9" s="24">
        <v>111</v>
      </c>
      <c r="AJ9" s="24">
        <v>109</v>
      </c>
      <c r="AK9" s="24">
        <v>106</v>
      </c>
      <c r="AL9" s="24">
        <v>106</v>
      </c>
      <c r="AM9" s="24">
        <f t="shared" si="12"/>
        <v>110</v>
      </c>
      <c r="AN9" s="24">
        <f t="shared" si="13"/>
        <v>108.66666666666667</v>
      </c>
      <c r="AO9" s="24">
        <f t="shared" si="14"/>
        <v>108</v>
      </c>
      <c r="AP9" s="24">
        <f t="shared" si="15"/>
        <v>107.4</v>
      </c>
      <c r="AQ9" s="37"/>
    </row>
    <row r="10" spans="1:43" ht="15.5" x14ac:dyDescent="0.35">
      <c r="A10" s="17"/>
      <c r="B10" s="28">
        <v>5</v>
      </c>
      <c r="C10" s="17"/>
      <c r="D10" s="24">
        <v>123</v>
      </c>
      <c r="E10" s="24">
        <v>129</v>
      </c>
      <c r="F10" s="24">
        <v>120</v>
      </c>
      <c r="G10" s="24">
        <v>123</v>
      </c>
      <c r="H10" s="24">
        <v>124</v>
      </c>
      <c r="I10" s="24">
        <f t="shared" si="0"/>
        <v>124.5</v>
      </c>
      <c r="J10" s="24">
        <f t="shared" si="1"/>
        <v>124</v>
      </c>
      <c r="K10" s="24">
        <f t="shared" si="2"/>
        <v>124</v>
      </c>
      <c r="L10" s="24">
        <f t="shared" si="3"/>
        <v>123.8</v>
      </c>
      <c r="M10" s="21"/>
      <c r="N10" s="24">
        <v>130</v>
      </c>
      <c r="O10" s="24">
        <v>124</v>
      </c>
      <c r="P10" s="24">
        <v>123</v>
      </c>
      <c r="Q10" s="24">
        <v>127</v>
      </c>
      <c r="R10" s="24">
        <v>121</v>
      </c>
      <c r="S10" s="24">
        <f t="shared" si="4"/>
        <v>123.5</v>
      </c>
      <c r="T10" s="24">
        <f t="shared" si="5"/>
        <v>124.66666666666667</v>
      </c>
      <c r="U10" s="24">
        <f t="shared" si="6"/>
        <v>123.75</v>
      </c>
      <c r="V10" s="24">
        <f t="shared" si="7"/>
        <v>125</v>
      </c>
      <c r="W10" s="21"/>
      <c r="X10" s="24">
        <v>125</v>
      </c>
      <c r="Y10" s="24">
        <v>122</v>
      </c>
      <c r="Z10" s="24">
        <v>122</v>
      </c>
      <c r="AA10" s="24">
        <v>120</v>
      </c>
      <c r="AB10" s="24">
        <v>120</v>
      </c>
      <c r="AC10" s="24">
        <f t="shared" si="8"/>
        <v>122</v>
      </c>
      <c r="AD10" s="24">
        <f t="shared" si="9"/>
        <v>121.33333333333333</v>
      </c>
      <c r="AE10" s="24">
        <f t="shared" si="10"/>
        <v>121</v>
      </c>
      <c r="AF10" s="24">
        <f t="shared" si="11"/>
        <v>121.8</v>
      </c>
      <c r="AG10" s="21"/>
      <c r="AH10" s="24">
        <v>128</v>
      </c>
      <c r="AI10" s="24">
        <v>121</v>
      </c>
      <c r="AJ10" s="24">
        <v>118</v>
      </c>
      <c r="AK10" s="24">
        <v>119</v>
      </c>
      <c r="AL10" s="24">
        <v>125</v>
      </c>
      <c r="AM10" s="24">
        <f t="shared" si="12"/>
        <v>119.5</v>
      </c>
      <c r="AN10" s="24">
        <f t="shared" si="13"/>
        <v>119.33333333333333</v>
      </c>
      <c r="AO10" s="24">
        <f t="shared" si="14"/>
        <v>120.75</v>
      </c>
      <c r="AP10" s="24">
        <f t="shared" si="15"/>
        <v>122.2</v>
      </c>
      <c r="AQ10" s="37"/>
    </row>
    <row r="11" spans="1:43" ht="15.5" x14ac:dyDescent="0.35">
      <c r="A11" s="17"/>
      <c r="B11" s="28">
        <v>7</v>
      </c>
      <c r="C11" s="17"/>
      <c r="D11" s="24">
        <v>132</v>
      </c>
      <c r="E11" s="24">
        <v>133</v>
      </c>
      <c r="F11" s="24">
        <v>132</v>
      </c>
      <c r="G11" s="24">
        <v>133</v>
      </c>
      <c r="H11" s="24">
        <v>136</v>
      </c>
      <c r="I11" s="24">
        <f t="shared" ref="I11:I17" si="16">AVERAGE(E11:F11)</f>
        <v>132.5</v>
      </c>
      <c r="J11" s="24">
        <f t="shared" ref="J11:J17" si="17">AVERAGE(E11:G11)</f>
        <v>132.66666666666666</v>
      </c>
      <c r="K11" s="24">
        <f t="shared" ref="K11:K17" si="18">AVERAGE(E11:H11)</f>
        <v>133.5</v>
      </c>
      <c r="L11" s="24">
        <f t="shared" ref="L11:L17" si="19">AVERAGE(D11:H11)</f>
        <v>133.19999999999999</v>
      </c>
      <c r="M11" s="21"/>
      <c r="N11" s="24">
        <v>126</v>
      </c>
      <c r="O11" s="24">
        <v>123</v>
      </c>
      <c r="P11" s="24">
        <v>122</v>
      </c>
      <c r="Q11" s="24">
        <v>124</v>
      </c>
      <c r="R11" s="24">
        <v>120</v>
      </c>
      <c r="S11" s="24">
        <f t="shared" ref="S11:S17" si="20">AVERAGE(O11:P11)</f>
        <v>122.5</v>
      </c>
      <c r="T11" s="24">
        <f t="shared" ref="T11:T17" si="21">AVERAGE(O11:Q11)</f>
        <v>123</v>
      </c>
      <c r="U11" s="24">
        <f t="shared" ref="U11:U17" si="22">AVERAGE(O11:R11)</f>
        <v>122.25</v>
      </c>
      <c r="V11" s="24">
        <f t="shared" ref="V11:V17" si="23">AVERAGE(N11:R11)</f>
        <v>123</v>
      </c>
      <c r="W11" s="21"/>
      <c r="X11" s="24">
        <v>116</v>
      </c>
      <c r="Y11" s="24">
        <v>117</v>
      </c>
      <c r="Z11" s="24">
        <v>118</v>
      </c>
      <c r="AA11" s="24">
        <v>118</v>
      </c>
      <c r="AB11" s="24">
        <v>121</v>
      </c>
      <c r="AC11" s="24">
        <f t="shared" ref="AC11:AC17" si="24">AVERAGE(Y11:Z11)</f>
        <v>117.5</v>
      </c>
      <c r="AD11" s="24">
        <f t="shared" ref="AD11:AD17" si="25">AVERAGE(Y11:AA11)</f>
        <v>117.66666666666667</v>
      </c>
      <c r="AE11" s="24">
        <f t="shared" ref="AE11:AE17" si="26">AVERAGE(Y11:AB11)</f>
        <v>118.5</v>
      </c>
      <c r="AF11" s="24">
        <f t="shared" ref="AF11:AF17" si="27">AVERAGE(X11:AB11)</f>
        <v>118</v>
      </c>
      <c r="AG11" s="21"/>
      <c r="AH11" s="24">
        <v>118</v>
      </c>
      <c r="AI11" s="24">
        <v>118</v>
      </c>
      <c r="AJ11" s="24">
        <v>118</v>
      </c>
      <c r="AK11" s="24">
        <v>116</v>
      </c>
      <c r="AL11" s="24">
        <v>116</v>
      </c>
      <c r="AM11" s="24">
        <f t="shared" ref="AM11:AM17" si="28">AVERAGE(AI11:AJ11)</f>
        <v>118</v>
      </c>
      <c r="AN11" s="24">
        <f t="shared" ref="AN11:AN17" si="29">AVERAGE(AI11:AK11)</f>
        <v>117.33333333333333</v>
      </c>
      <c r="AO11" s="24">
        <f t="shared" ref="AO11:AO17" si="30">AVERAGE(AI11:AL11)</f>
        <v>117</v>
      </c>
      <c r="AP11" s="24">
        <f t="shared" ref="AP11:AP17" si="31">AVERAGE(AH11:AL11)</f>
        <v>117.2</v>
      </c>
      <c r="AQ11" s="37"/>
    </row>
    <row r="12" spans="1:43" ht="15.5" x14ac:dyDescent="0.35">
      <c r="A12" s="17"/>
      <c r="B12" s="28">
        <v>8</v>
      </c>
      <c r="C12" s="17"/>
      <c r="D12" s="24">
        <v>111</v>
      </c>
      <c r="E12" s="24">
        <v>110</v>
      </c>
      <c r="F12" s="24">
        <v>112</v>
      </c>
      <c r="G12" s="24">
        <v>111</v>
      </c>
      <c r="H12" s="24">
        <v>112</v>
      </c>
      <c r="I12" s="24">
        <f t="shared" si="16"/>
        <v>111</v>
      </c>
      <c r="J12" s="24">
        <f t="shared" si="17"/>
        <v>111</v>
      </c>
      <c r="K12" s="24">
        <f t="shared" si="18"/>
        <v>111.25</v>
      </c>
      <c r="L12" s="24">
        <f t="shared" si="19"/>
        <v>111.2</v>
      </c>
      <c r="M12" s="21"/>
      <c r="N12" s="24">
        <v>124</v>
      </c>
      <c r="O12" s="24">
        <v>115</v>
      </c>
      <c r="P12" s="24">
        <v>116</v>
      </c>
      <c r="Q12" s="24">
        <v>125</v>
      </c>
      <c r="R12" s="24">
        <v>123</v>
      </c>
      <c r="S12" s="24">
        <f t="shared" si="20"/>
        <v>115.5</v>
      </c>
      <c r="T12" s="24">
        <f t="shared" si="21"/>
        <v>118.66666666666667</v>
      </c>
      <c r="U12" s="24">
        <f t="shared" si="22"/>
        <v>119.75</v>
      </c>
      <c r="V12" s="24">
        <f t="shared" si="23"/>
        <v>120.6</v>
      </c>
      <c r="W12" s="21"/>
      <c r="X12" s="24">
        <v>115</v>
      </c>
      <c r="Y12" s="24">
        <v>111</v>
      </c>
      <c r="Z12" s="24">
        <v>114</v>
      </c>
      <c r="AA12" s="24">
        <v>114</v>
      </c>
      <c r="AB12" s="24">
        <v>112</v>
      </c>
      <c r="AC12" s="24">
        <f t="shared" si="24"/>
        <v>112.5</v>
      </c>
      <c r="AD12" s="24">
        <f t="shared" si="25"/>
        <v>113</v>
      </c>
      <c r="AE12" s="24">
        <f t="shared" si="26"/>
        <v>112.75</v>
      </c>
      <c r="AF12" s="24">
        <f t="shared" si="27"/>
        <v>113.2</v>
      </c>
      <c r="AG12" s="21"/>
      <c r="AH12" s="24">
        <v>132</v>
      </c>
      <c r="AI12" s="24">
        <v>121</v>
      </c>
      <c r="AJ12" s="24">
        <v>126</v>
      </c>
      <c r="AK12" s="24">
        <v>124</v>
      </c>
      <c r="AL12" s="24">
        <v>125</v>
      </c>
      <c r="AM12" s="24">
        <f t="shared" si="28"/>
        <v>123.5</v>
      </c>
      <c r="AN12" s="24">
        <f t="shared" si="29"/>
        <v>123.66666666666667</v>
      </c>
      <c r="AO12" s="24">
        <f t="shared" si="30"/>
        <v>124</v>
      </c>
      <c r="AP12" s="24">
        <f t="shared" si="31"/>
        <v>125.6</v>
      </c>
      <c r="AQ12" s="37"/>
    </row>
    <row r="13" spans="1:43" ht="15.5" x14ac:dyDescent="0.35">
      <c r="A13" s="17"/>
      <c r="B13" s="28">
        <v>9</v>
      </c>
      <c r="C13" s="17"/>
      <c r="D13" s="24"/>
      <c r="E13" s="24"/>
      <c r="F13" s="24"/>
      <c r="G13" s="24"/>
      <c r="H13" s="24"/>
      <c r="I13" s="24"/>
      <c r="J13" s="24"/>
      <c r="K13" s="24"/>
      <c r="L13" s="24"/>
      <c r="M13" s="21"/>
      <c r="N13" s="24"/>
      <c r="O13" s="24"/>
      <c r="P13" s="24"/>
      <c r="Q13" s="24"/>
      <c r="R13" s="24"/>
      <c r="S13" s="24"/>
      <c r="T13" s="24"/>
      <c r="U13" s="24"/>
      <c r="V13" s="24"/>
      <c r="W13" s="21"/>
      <c r="X13" s="24"/>
      <c r="Y13" s="24"/>
      <c r="Z13" s="24"/>
      <c r="AA13" s="24"/>
      <c r="AB13" s="24"/>
      <c r="AC13" s="24"/>
      <c r="AD13" s="24"/>
      <c r="AE13" s="24"/>
      <c r="AF13" s="24"/>
      <c r="AG13" s="21"/>
      <c r="AH13" s="24"/>
      <c r="AI13" s="24"/>
      <c r="AJ13" s="24"/>
      <c r="AK13" s="24"/>
      <c r="AL13" s="24"/>
      <c r="AM13" s="24"/>
      <c r="AN13" s="24"/>
      <c r="AO13" s="24"/>
      <c r="AP13" s="24"/>
      <c r="AQ13" s="37"/>
    </row>
    <row r="14" spans="1:43" ht="15.5" x14ac:dyDescent="0.35">
      <c r="A14" s="17"/>
      <c r="B14" s="28">
        <v>11</v>
      </c>
      <c r="C14" s="17"/>
      <c r="D14" s="24">
        <v>113</v>
      </c>
      <c r="E14" s="24">
        <v>115</v>
      </c>
      <c r="F14" s="24">
        <v>116</v>
      </c>
      <c r="G14" s="24">
        <v>113</v>
      </c>
      <c r="H14" s="24">
        <v>110</v>
      </c>
      <c r="I14" s="24">
        <f t="shared" si="16"/>
        <v>115.5</v>
      </c>
      <c r="J14" s="24">
        <f t="shared" si="17"/>
        <v>114.66666666666667</v>
      </c>
      <c r="K14" s="24">
        <f t="shared" si="18"/>
        <v>113.5</v>
      </c>
      <c r="L14" s="24">
        <f t="shared" si="19"/>
        <v>113.4</v>
      </c>
      <c r="M14" s="21"/>
      <c r="N14" s="24">
        <v>116</v>
      </c>
      <c r="O14" s="24">
        <v>112</v>
      </c>
      <c r="P14" s="24">
        <v>109</v>
      </c>
      <c r="Q14" s="24">
        <v>112</v>
      </c>
      <c r="R14" s="24">
        <v>110</v>
      </c>
      <c r="S14" s="24">
        <f t="shared" si="20"/>
        <v>110.5</v>
      </c>
      <c r="T14" s="24">
        <f t="shared" si="21"/>
        <v>111</v>
      </c>
      <c r="U14" s="24">
        <f t="shared" si="22"/>
        <v>110.75</v>
      </c>
      <c r="V14" s="24">
        <f t="shared" si="23"/>
        <v>111.8</v>
      </c>
      <c r="W14" s="21"/>
      <c r="X14" s="24">
        <v>120</v>
      </c>
      <c r="Y14" s="24">
        <v>109</v>
      </c>
      <c r="Z14" s="24">
        <v>110</v>
      </c>
      <c r="AA14" s="24">
        <v>112</v>
      </c>
      <c r="AB14" s="24">
        <v>96</v>
      </c>
      <c r="AC14" s="24">
        <f t="shared" si="24"/>
        <v>109.5</v>
      </c>
      <c r="AD14" s="24">
        <f t="shared" si="25"/>
        <v>110.33333333333333</v>
      </c>
      <c r="AE14" s="24">
        <f t="shared" si="26"/>
        <v>106.75</v>
      </c>
      <c r="AF14" s="24">
        <f t="shared" si="27"/>
        <v>109.4</v>
      </c>
      <c r="AG14" s="21"/>
      <c r="AH14" s="24">
        <v>116</v>
      </c>
      <c r="AI14" s="24">
        <v>114</v>
      </c>
      <c r="AJ14" s="24">
        <v>113</v>
      </c>
      <c r="AK14" s="24">
        <v>111</v>
      </c>
      <c r="AL14" s="24">
        <v>106</v>
      </c>
      <c r="AM14" s="24">
        <f t="shared" si="28"/>
        <v>113.5</v>
      </c>
      <c r="AN14" s="24">
        <f t="shared" si="29"/>
        <v>112.66666666666667</v>
      </c>
      <c r="AO14" s="24">
        <f t="shared" si="30"/>
        <v>111</v>
      </c>
      <c r="AP14" s="24">
        <f t="shared" si="31"/>
        <v>112</v>
      </c>
      <c r="AQ14" s="37"/>
    </row>
    <row r="15" spans="1:43" ht="15.5" x14ac:dyDescent="0.35">
      <c r="A15" s="17"/>
      <c r="B15" s="28">
        <v>12</v>
      </c>
      <c r="C15" s="17"/>
      <c r="D15" s="24">
        <v>115</v>
      </c>
      <c r="E15" s="24">
        <v>113</v>
      </c>
      <c r="F15" s="24">
        <v>111</v>
      </c>
      <c r="G15" s="24">
        <v>110</v>
      </c>
      <c r="H15" s="24">
        <v>100</v>
      </c>
      <c r="I15" s="24">
        <f t="shared" si="16"/>
        <v>112</v>
      </c>
      <c r="J15" s="24">
        <f t="shared" si="17"/>
        <v>111.33333333333333</v>
      </c>
      <c r="K15" s="24">
        <f t="shared" si="18"/>
        <v>108.5</v>
      </c>
      <c r="L15" s="24">
        <f t="shared" si="19"/>
        <v>109.8</v>
      </c>
      <c r="M15" s="21"/>
      <c r="N15" s="24">
        <v>120</v>
      </c>
      <c r="O15" s="24">
        <v>107</v>
      </c>
      <c r="P15" s="24">
        <v>110</v>
      </c>
      <c r="Q15" s="24">
        <v>111</v>
      </c>
      <c r="R15" s="24">
        <v>111</v>
      </c>
      <c r="S15" s="24">
        <f t="shared" si="20"/>
        <v>108.5</v>
      </c>
      <c r="T15" s="24">
        <f t="shared" si="21"/>
        <v>109.33333333333333</v>
      </c>
      <c r="U15" s="24">
        <f t="shared" si="22"/>
        <v>109.75</v>
      </c>
      <c r="V15" s="24">
        <f t="shared" si="23"/>
        <v>111.8</v>
      </c>
      <c r="W15" s="21"/>
      <c r="X15" s="24">
        <v>126</v>
      </c>
      <c r="Y15" s="24">
        <v>114</v>
      </c>
      <c r="Z15" s="24">
        <v>119</v>
      </c>
      <c r="AA15" s="24">
        <v>118</v>
      </c>
      <c r="AB15" s="24">
        <v>116</v>
      </c>
      <c r="AC15" s="24">
        <f t="shared" si="24"/>
        <v>116.5</v>
      </c>
      <c r="AD15" s="24">
        <f t="shared" si="25"/>
        <v>117</v>
      </c>
      <c r="AE15" s="24">
        <f t="shared" si="26"/>
        <v>116.75</v>
      </c>
      <c r="AF15" s="24">
        <f t="shared" si="27"/>
        <v>118.6</v>
      </c>
      <c r="AG15" s="21"/>
      <c r="AH15" s="24">
        <v>116</v>
      </c>
      <c r="AI15" s="24">
        <v>116</v>
      </c>
      <c r="AJ15" s="24">
        <v>116</v>
      </c>
      <c r="AK15" s="24">
        <v>112</v>
      </c>
      <c r="AL15" s="24">
        <v>115</v>
      </c>
      <c r="AM15" s="24">
        <f t="shared" si="28"/>
        <v>116</v>
      </c>
      <c r="AN15" s="24">
        <f t="shared" si="29"/>
        <v>114.66666666666667</v>
      </c>
      <c r="AO15" s="24">
        <f t="shared" si="30"/>
        <v>114.75</v>
      </c>
      <c r="AP15" s="24">
        <f t="shared" si="31"/>
        <v>115</v>
      </c>
      <c r="AQ15" s="37"/>
    </row>
    <row r="16" spans="1:43" ht="15.5" x14ac:dyDescent="0.35">
      <c r="A16" s="17"/>
      <c r="B16" s="28">
        <v>13</v>
      </c>
      <c r="C16" s="17"/>
      <c r="D16" s="24">
        <v>119</v>
      </c>
      <c r="E16" s="24">
        <v>119</v>
      </c>
      <c r="F16" s="24">
        <v>112</v>
      </c>
      <c r="G16" s="24">
        <v>113</v>
      </c>
      <c r="H16" s="24">
        <v>106</v>
      </c>
      <c r="I16" s="24">
        <f t="shared" si="16"/>
        <v>115.5</v>
      </c>
      <c r="J16" s="24">
        <f t="shared" si="17"/>
        <v>114.66666666666667</v>
      </c>
      <c r="K16" s="24">
        <f t="shared" si="18"/>
        <v>112.5</v>
      </c>
      <c r="L16" s="24">
        <f t="shared" si="19"/>
        <v>113.8</v>
      </c>
      <c r="M16" s="21"/>
      <c r="N16" s="24">
        <v>110</v>
      </c>
      <c r="O16" s="24">
        <v>112</v>
      </c>
      <c r="P16" s="24">
        <v>106</v>
      </c>
      <c r="Q16" s="24">
        <v>108</v>
      </c>
      <c r="R16" s="24">
        <v>104</v>
      </c>
      <c r="S16" s="24">
        <f t="shared" si="20"/>
        <v>109</v>
      </c>
      <c r="T16" s="24">
        <f t="shared" si="21"/>
        <v>108.66666666666667</v>
      </c>
      <c r="U16" s="24">
        <f t="shared" si="22"/>
        <v>107.5</v>
      </c>
      <c r="V16" s="24">
        <f t="shared" si="23"/>
        <v>108</v>
      </c>
      <c r="W16" s="21"/>
      <c r="X16" s="24">
        <v>106</v>
      </c>
      <c r="Y16" s="24">
        <v>112</v>
      </c>
      <c r="Z16" s="24">
        <v>114</v>
      </c>
      <c r="AA16" s="24">
        <v>111</v>
      </c>
      <c r="AB16" s="24">
        <v>109</v>
      </c>
      <c r="AC16" s="24">
        <f t="shared" si="24"/>
        <v>113</v>
      </c>
      <c r="AD16" s="24">
        <f t="shared" si="25"/>
        <v>112.33333333333333</v>
      </c>
      <c r="AE16" s="24">
        <f t="shared" si="26"/>
        <v>111.5</v>
      </c>
      <c r="AF16" s="24">
        <f t="shared" si="27"/>
        <v>110.4</v>
      </c>
      <c r="AG16" s="21"/>
      <c r="AH16" s="24">
        <v>116</v>
      </c>
      <c r="AI16" s="24">
        <v>108</v>
      </c>
      <c r="AJ16" s="24">
        <v>111</v>
      </c>
      <c r="AK16" s="24">
        <v>117</v>
      </c>
      <c r="AL16" s="24">
        <v>116</v>
      </c>
      <c r="AM16" s="24">
        <f t="shared" si="28"/>
        <v>109.5</v>
      </c>
      <c r="AN16" s="24">
        <f t="shared" si="29"/>
        <v>112</v>
      </c>
      <c r="AO16" s="24">
        <f t="shared" si="30"/>
        <v>113</v>
      </c>
      <c r="AP16" s="24">
        <f t="shared" si="31"/>
        <v>113.6</v>
      </c>
      <c r="AQ16" s="37"/>
    </row>
    <row r="17" spans="1:43" ht="15.5" x14ac:dyDescent="0.35">
      <c r="A17" s="17"/>
      <c r="B17" s="28">
        <v>14</v>
      </c>
      <c r="C17" s="17"/>
      <c r="D17" s="24">
        <v>119</v>
      </c>
      <c r="E17" s="24">
        <v>123</v>
      </c>
      <c r="F17" s="24">
        <v>127</v>
      </c>
      <c r="G17" s="24">
        <v>123</v>
      </c>
      <c r="H17" s="24">
        <v>126</v>
      </c>
      <c r="I17" s="24">
        <f t="shared" si="16"/>
        <v>125</v>
      </c>
      <c r="J17" s="24">
        <f t="shared" si="17"/>
        <v>124.33333333333333</v>
      </c>
      <c r="K17" s="24">
        <f t="shared" si="18"/>
        <v>124.75</v>
      </c>
      <c r="L17" s="24">
        <f t="shared" si="19"/>
        <v>123.6</v>
      </c>
      <c r="M17" s="21"/>
      <c r="N17" s="24">
        <v>129</v>
      </c>
      <c r="O17" s="24">
        <v>125</v>
      </c>
      <c r="P17" s="24">
        <v>125</v>
      </c>
      <c r="Q17" s="24">
        <v>124</v>
      </c>
      <c r="R17" s="24">
        <v>123</v>
      </c>
      <c r="S17" s="24">
        <f t="shared" si="20"/>
        <v>125</v>
      </c>
      <c r="T17" s="24">
        <f t="shared" si="21"/>
        <v>124.66666666666667</v>
      </c>
      <c r="U17" s="24">
        <f t="shared" si="22"/>
        <v>124.25</v>
      </c>
      <c r="V17" s="24">
        <f t="shared" si="23"/>
        <v>125.2</v>
      </c>
      <c r="W17" s="21"/>
      <c r="X17" s="24">
        <v>125</v>
      </c>
      <c r="Y17" s="24">
        <v>124</v>
      </c>
      <c r="Z17" s="24">
        <v>125</v>
      </c>
      <c r="AA17" s="24">
        <v>119</v>
      </c>
      <c r="AB17" s="24">
        <v>125</v>
      </c>
      <c r="AC17" s="24">
        <f t="shared" si="24"/>
        <v>124.5</v>
      </c>
      <c r="AD17" s="24">
        <f t="shared" si="25"/>
        <v>122.66666666666667</v>
      </c>
      <c r="AE17" s="24">
        <f t="shared" si="26"/>
        <v>123.25</v>
      </c>
      <c r="AF17" s="24">
        <f t="shared" si="27"/>
        <v>123.6</v>
      </c>
      <c r="AG17" s="21"/>
      <c r="AH17" s="24">
        <v>127</v>
      </c>
      <c r="AI17" s="24">
        <v>133</v>
      </c>
      <c r="AJ17" s="24">
        <v>124</v>
      </c>
      <c r="AK17" s="24">
        <v>130</v>
      </c>
      <c r="AL17" s="24">
        <v>132</v>
      </c>
      <c r="AM17" s="24">
        <f t="shared" si="28"/>
        <v>128.5</v>
      </c>
      <c r="AN17" s="24">
        <f t="shared" si="29"/>
        <v>129</v>
      </c>
      <c r="AO17" s="24">
        <f t="shared" si="30"/>
        <v>129.75</v>
      </c>
      <c r="AP17" s="24">
        <f t="shared" si="31"/>
        <v>129.19999999999999</v>
      </c>
      <c r="AQ17" s="37"/>
    </row>
    <row r="18" spans="1:43" ht="15.5" x14ac:dyDescent="0.35">
      <c r="A18" s="17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21"/>
      <c r="N18" s="18"/>
      <c r="O18" s="18"/>
      <c r="P18" s="18"/>
      <c r="Q18" s="18"/>
      <c r="R18" s="18"/>
      <c r="S18" s="18"/>
      <c r="T18" s="18"/>
      <c r="U18" s="18"/>
      <c r="V18" s="18"/>
      <c r="W18" s="21"/>
      <c r="X18" s="18"/>
      <c r="Y18" s="18"/>
      <c r="Z18" s="18"/>
      <c r="AA18" s="18"/>
      <c r="AB18" s="18"/>
      <c r="AC18" s="18"/>
      <c r="AD18" s="18"/>
      <c r="AE18" s="18"/>
      <c r="AF18" s="18"/>
      <c r="AG18" s="21"/>
      <c r="AH18" s="18"/>
      <c r="AI18" s="18"/>
      <c r="AJ18" s="18"/>
      <c r="AK18" s="18"/>
      <c r="AL18" s="18"/>
      <c r="AM18" s="18"/>
      <c r="AN18" s="18"/>
      <c r="AO18" s="18"/>
      <c r="AP18" s="18"/>
      <c r="AQ18" s="37"/>
    </row>
    <row r="19" spans="1:43" ht="15.5" x14ac:dyDescent="0.35">
      <c r="A19" s="17"/>
      <c r="B19" s="22"/>
      <c r="C19" s="18" t="e">
        <f>AVERAGE(C6:C10)</f>
        <v>#DIV/0!</v>
      </c>
      <c r="D19" s="23">
        <f t="shared" ref="D19:L19" si="32">AVERAGE(D6:D17)</f>
        <v>117.27272727272727</v>
      </c>
      <c r="E19" s="23">
        <f t="shared" si="32"/>
        <v>117.63636363636364</v>
      </c>
      <c r="F19" s="23">
        <f t="shared" si="32"/>
        <v>115.81818181818181</v>
      </c>
      <c r="G19" s="23">
        <f t="shared" si="32"/>
        <v>115.27272727272727</v>
      </c>
      <c r="H19" s="23">
        <f t="shared" si="32"/>
        <v>114.81818181818181</v>
      </c>
      <c r="I19" s="23">
        <f t="shared" si="32"/>
        <v>116.72727272727273</v>
      </c>
      <c r="J19" s="23">
        <f t="shared" si="32"/>
        <v>116.24242424242424</v>
      </c>
      <c r="K19" s="23">
        <f t="shared" si="32"/>
        <v>115.88636363636364</v>
      </c>
      <c r="L19" s="23">
        <f t="shared" si="32"/>
        <v>116.16363636363636</v>
      </c>
      <c r="M19" s="21"/>
      <c r="N19" s="23">
        <f t="shared" ref="N19:V19" si="33">AVERAGE(N6:N17)</f>
        <v>120.45454545454545</v>
      </c>
      <c r="O19" s="23">
        <f t="shared" si="33"/>
        <v>115.63636363636364</v>
      </c>
      <c r="P19" s="23">
        <f t="shared" si="33"/>
        <v>114.54545454545455</v>
      </c>
      <c r="Q19" s="23">
        <f t="shared" si="33"/>
        <v>116.72727272727273</v>
      </c>
      <c r="R19" s="23">
        <f t="shared" si="33"/>
        <v>113.81818181818181</v>
      </c>
      <c r="S19" s="23">
        <f t="shared" si="33"/>
        <v>115.09090909090909</v>
      </c>
      <c r="T19" s="23">
        <f t="shared" si="33"/>
        <v>115.63636363636364</v>
      </c>
      <c r="U19" s="23">
        <f t="shared" si="33"/>
        <v>115.18181818181819</v>
      </c>
      <c r="V19" s="23">
        <f t="shared" si="33"/>
        <v>116.23636363636365</v>
      </c>
      <c r="W19" s="21"/>
      <c r="X19" s="23">
        <f t="shared" ref="X19:AF19" si="34">AVERAGE(X6:X17)</f>
        <v>118.81818181818181</v>
      </c>
      <c r="Y19" s="23">
        <f t="shared" si="34"/>
        <v>113.63636363636364</v>
      </c>
      <c r="Z19" s="23">
        <f t="shared" si="34"/>
        <v>114.90909090909091</v>
      </c>
      <c r="AA19" s="23">
        <f t="shared" si="34"/>
        <v>113.63636363636364</v>
      </c>
      <c r="AB19" s="23">
        <f t="shared" si="34"/>
        <v>113</v>
      </c>
      <c r="AC19" s="23">
        <f t="shared" si="34"/>
        <v>114.27272727272727</v>
      </c>
      <c r="AD19" s="23">
        <f t="shared" si="34"/>
        <v>114.06060606060606</v>
      </c>
      <c r="AE19" s="23">
        <f t="shared" si="34"/>
        <v>113.79545454545455</v>
      </c>
      <c r="AF19" s="23">
        <f t="shared" si="34"/>
        <v>114.8</v>
      </c>
      <c r="AG19" s="21"/>
      <c r="AH19" s="23">
        <f t="shared" ref="AH19:AP19" si="35">AVERAGE(AH6:AH17)</f>
        <v>119.72727272727273</v>
      </c>
      <c r="AI19" s="23">
        <f t="shared" si="35"/>
        <v>117.90909090909091</v>
      </c>
      <c r="AJ19" s="23">
        <f t="shared" si="35"/>
        <v>116</v>
      </c>
      <c r="AK19" s="23">
        <f t="shared" si="35"/>
        <v>115.09090909090909</v>
      </c>
      <c r="AL19" s="23">
        <f t="shared" si="35"/>
        <v>116.36363636363636</v>
      </c>
      <c r="AM19" s="23">
        <f t="shared" si="35"/>
        <v>116.95454545454545</v>
      </c>
      <c r="AN19" s="23">
        <f t="shared" si="35"/>
        <v>116.33333333333334</v>
      </c>
      <c r="AO19" s="23">
        <f t="shared" si="35"/>
        <v>116.34090909090909</v>
      </c>
      <c r="AP19" s="23">
        <f t="shared" si="35"/>
        <v>117.01818181818182</v>
      </c>
      <c r="AQ19" s="37"/>
    </row>
    <row r="20" spans="1:43" ht="15.5" x14ac:dyDescent="0.35">
      <c r="A20" s="18"/>
      <c r="B20" s="23"/>
      <c r="C20" s="18" t="e">
        <f>STDEV(C6:C10)</f>
        <v>#DIV/0!</v>
      </c>
      <c r="D20" s="23">
        <f t="shared" ref="D20:L20" si="36">STDEV(D6:D17)</f>
        <v>6.4045438415379605</v>
      </c>
      <c r="E20" s="23">
        <f t="shared" si="36"/>
        <v>8.4884948874665334</v>
      </c>
      <c r="F20" s="23">
        <f t="shared" si="36"/>
        <v>7.6917901923828094</v>
      </c>
      <c r="G20" s="23">
        <f t="shared" si="36"/>
        <v>8.0011362829401822</v>
      </c>
      <c r="H20" s="23">
        <f t="shared" si="36"/>
        <v>10.438564861303318</v>
      </c>
      <c r="I20" s="23">
        <f t="shared" si="36"/>
        <v>7.8146133505236088</v>
      </c>
      <c r="J20" s="23">
        <f t="shared" si="36"/>
        <v>7.7532658482172065</v>
      </c>
      <c r="K20" s="23">
        <f t="shared" si="36"/>
        <v>8.229796197631229</v>
      </c>
      <c r="L20" s="23">
        <f t="shared" si="36"/>
        <v>7.7536149926692506</v>
      </c>
      <c r="M20" s="21"/>
      <c r="N20" s="23">
        <f t="shared" ref="N20:V20" si="37">STDEV(N6:N17)</f>
        <v>7.5678746866426954</v>
      </c>
      <c r="O20" s="23">
        <f t="shared" si="37"/>
        <v>6.9176979880987473</v>
      </c>
      <c r="P20" s="23">
        <f t="shared" si="37"/>
        <v>6.5477268782935099</v>
      </c>
      <c r="Q20" s="23">
        <f t="shared" si="37"/>
        <v>8.3437510640108279</v>
      </c>
      <c r="R20" s="23">
        <f t="shared" si="37"/>
        <v>7.1946950153315301</v>
      </c>
      <c r="S20" s="23">
        <f t="shared" si="37"/>
        <v>6.5491151380097978</v>
      </c>
      <c r="T20" s="23">
        <f t="shared" si="37"/>
        <v>6.9048365423641789</v>
      </c>
      <c r="U20" s="23">
        <f t="shared" si="37"/>
        <v>6.8712179679905621</v>
      </c>
      <c r="V20" s="23">
        <f t="shared" si="37"/>
        <v>6.9534556484201051</v>
      </c>
      <c r="W20" s="21"/>
      <c r="X20" s="23">
        <f t="shared" ref="X20:AF20" si="38">STDEV(X6:X17)</f>
        <v>6.6756000751719968</v>
      </c>
      <c r="Y20" s="23">
        <f t="shared" si="38"/>
        <v>8.0656398044138733</v>
      </c>
      <c r="Z20" s="23">
        <f t="shared" si="38"/>
        <v>6.3000721496590089</v>
      </c>
      <c r="AA20" s="23">
        <f t="shared" si="38"/>
        <v>7.0607751312830702</v>
      </c>
      <c r="AB20" s="23">
        <f t="shared" si="38"/>
        <v>8.7407093533648634</v>
      </c>
      <c r="AC20" s="23">
        <f t="shared" si="38"/>
        <v>6.9798411026456622</v>
      </c>
      <c r="AD20" s="23">
        <f t="shared" si="38"/>
        <v>6.6295938903914138</v>
      </c>
      <c r="AE20" s="23">
        <f t="shared" si="38"/>
        <v>6.7033743199024229</v>
      </c>
      <c r="AF20" s="23">
        <f t="shared" si="38"/>
        <v>6.2814011175851512</v>
      </c>
      <c r="AG20" s="21"/>
      <c r="AH20" s="23">
        <f t="shared" ref="AH20:AP20" si="39">STDEV(AH6:AH17)</f>
        <v>7.3632996556015442</v>
      </c>
      <c r="AI20" s="23">
        <f t="shared" si="39"/>
        <v>6.670150604814638</v>
      </c>
      <c r="AJ20" s="23">
        <f t="shared" si="39"/>
        <v>5.440588203494177</v>
      </c>
      <c r="AK20" s="23">
        <f t="shared" si="39"/>
        <v>7.4760222773149279</v>
      </c>
      <c r="AL20" s="23">
        <f t="shared" si="39"/>
        <v>8.4767060497899447</v>
      </c>
      <c r="AM20" s="23">
        <f t="shared" si="39"/>
        <v>5.7378329770678471</v>
      </c>
      <c r="AN20" s="23">
        <f t="shared" si="39"/>
        <v>6.0699624747146874</v>
      </c>
      <c r="AO20" s="23">
        <f t="shared" si="39"/>
        <v>6.5538850379686311</v>
      </c>
      <c r="AP20" s="23">
        <f t="shared" si="39"/>
        <v>6.4531880775037331</v>
      </c>
      <c r="AQ20" s="37"/>
    </row>
    <row r="21" spans="1:43" ht="15.5" x14ac:dyDescent="0.35">
      <c r="A21" s="17"/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21"/>
      <c r="N21" s="18"/>
      <c r="O21" s="18"/>
      <c r="P21" s="18"/>
      <c r="Q21" s="18"/>
      <c r="R21" s="18"/>
      <c r="S21" s="18"/>
      <c r="T21" s="18"/>
      <c r="U21" s="18"/>
      <c r="V21" s="18"/>
      <c r="W21" s="21"/>
      <c r="X21" s="18"/>
      <c r="Y21" s="18"/>
      <c r="Z21" s="18"/>
      <c r="AA21" s="18"/>
      <c r="AB21" s="18"/>
      <c r="AC21" s="18"/>
      <c r="AD21" s="18"/>
      <c r="AE21" s="18"/>
      <c r="AF21" s="18"/>
      <c r="AG21" s="21"/>
      <c r="AH21" s="18"/>
      <c r="AI21" s="18"/>
      <c r="AJ21" s="18"/>
      <c r="AK21" s="18"/>
      <c r="AL21" s="18"/>
      <c r="AM21" s="18"/>
      <c r="AN21" s="18"/>
      <c r="AO21" s="18"/>
      <c r="AP21" s="18"/>
      <c r="AQ21" s="37"/>
    </row>
    <row r="22" spans="1:43" ht="15.5" x14ac:dyDescent="0.35">
      <c r="A22" s="17"/>
      <c r="B22" s="19"/>
      <c r="C22" s="17"/>
      <c r="D22" s="119" t="s">
        <v>20</v>
      </c>
      <c r="E22" s="119"/>
      <c r="F22" s="119"/>
      <c r="G22" s="119"/>
      <c r="H22" s="119"/>
      <c r="I22" s="119"/>
      <c r="J22" s="119"/>
      <c r="K22" s="119"/>
      <c r="L22" s="119"/>
      <c r="M22" s="21"/>
      <c r="N22" s="119" t="s">
        <v>20</v>
      </c>
      <c r="O22" s="119"/>
      <c r="P22" s="119"/>
      <c r="Q22" s="119"/>
      <c r="R22" s="119"/>
      <c r="S22" s="119"/>
      <c r="T22" s="119"/>
      <c r="U22" s="119"/>
      <c r="V22" s="119"/>
      <c r="W22" s="21"/>
      <c r="X22" s="119" t="s">
        <v>20</v>
      </c>
      <c r="Y22" s="119"/>
      <c r="Z22" s="119"/>
      <c r="AA22" s="119"/>
      <c r="AB22" s="119"/>
      <c r="AC22" s="119"/>
      <c r="AD22" s="119"/>
      <c r="AE22" s="119"/>
      <c r="AF22" s="119"/>
      <c r="AG22" s="21"/>
      <c r="AH22" s="119" t="s">
        <v>20</v>
      </c>
      <c r="AI22" s="119"/>
      <c r="AJ22" s="119"/>
      <c r="AK22" s="119"/>
      <c r="AL22" s="119"/>
      <c r="AM22" s="119"/>
      <c r="AN22" s="119"/>
      <c r="AO22" s="119"/>
      <c r="AP22" s="119"/>
      <c r="AQ22" s="68"/>
    </row>
    <row r="23" spans="1:43" ht="15.5" x14ac:dyDescent="0.35">
      <c r="A23" s="17"/>
      <c r="B23" s="20"/>
      <c r="C23" s="17"/>
      <c r="D23" s="118" t="s">
        <v>15</v>
      </c>
      <c r="E23" s="118"/>
      <c r="F23" s="118"/>
      <c r="G23" s="118"/>
      <c r="H23" s="118"/>
      <c r="I23" s="118"/>
      <c r="J23" s="118"/>
      <c r="K23" s="118"/>
      <c r="L23" s="118"/>
      <c r="M23" s="21"/>
      <c r="N23" s="118" t="s">
        <v>16</v>
      </c>
      <c r="O23" s="118"/>
      <c r="P23" s="118"/>
      <c r="Q23" s="118"/>
      <c r="R23" s="118"/>
      <c r="S23" s="118"/>
      <c r="T23" s="118"/>
      <c r="U23" s="118"/>
      <c r="V23" s="118"/>
      <c r="W23" s="21"/>
      <c r="X23" s="118" t="s">
        <v>17</v>
      </c>
      <c r="Y23" s="118"/>
      <c r="Z23" s="118"/>
      <c r="AA23" s="118"/>
      <c r="AB23" s="118"/>
      <c r="AC23" s="118"/>
      <c r="AD23" s="118"/>
      <c r="AE23" s="118"/>
      <c r="AF23" s="118"/>
      <c r="AG23" s="21"/>
      <c r="AH23" s="118" t="s">
        <v>18</v>
      </c>
      <c r="AI23" s="118"/>
      <c r="AJ23" s="118"/>
      <c r="AK23" s="118"/>
      <c r="AL23" s="118"/>
      <c r="AM23" s="118"/>
      <c r="AN23" s="118"/>
      <c r="AO23" s="118"/>
      <c r="AP23" s="118"/>
      <c r="AQ23" s="44"/>
    </row>
    <row r="24" spans="1:43" ht="15.5" x14ac:dyDescent="0.35">
      <c r="A24" s="17"/>
      <c r="B24" s="17"/>
      <c r="C24" s="17"/>
      <c r="D24" s="24">
        <v>1</v>
      </c>
      <c r="E24" s="24">
        <v>2</v>
      </c>
      <c r="F24" s="24">
        <v>3</v>
      </c>
      <c r="G24" s="24">
        <v>4</v>
      </c>
      <c r="H24" s="24">
        <v>5</v>
      </c>
      <c r="I24" s="24" t="s">
        <v>56</v>
      </c>
      <c r="J24" s="24" t="s">
        <v>57</v>
      </c>
      <c r="K24" s="24" t="s">
        <v>58</v>
      </c>
      <c r="L24" s="24" t="s">
        <v>59</v>
      </c>
      <c r="M24" s="21"/>
      <c r="N24" s="24">
        <v>1</v>
      </c>
      <c r="O24" s="24">
        <v>2</v>
      </c>
      <c r="P24" s="24">
        <v>3</v>
      </c>
      <c r="Q24" s="24">
        <v>4</v>
      </c>
      <c r="R24" s="24">
        <v>5</v>
      </c>
      <c r="S24" s="24" t="s">
        <v>56</v>
      </c>
      <c r="T24" s="24" t="s">
        <v>57</v>
      </c>
      <c r="U24" s="24" t="s">
        <v>58</v>
      </c>
      <c r="V24" s="24" t="s">
        <v>59</v>
      </c>
      <c r="W24" s="21"/>
      <c r="X24" s="24">
        <v>1</v>
      </c>
      <c r="Y24" s="24">
        <v>2</v>
      </c>
      <c r="Z24" s="24">
        <v>3</v>
      </c>
      <c r="AA24" s="24">
        <v>4</v>
      </c>
      <c r="AB24" s="24">
        <v>5</v>
      </c>
      <c r="AC24" s="24" t="s">
        <v>56</v>
      </c>
      <c r="AD24" s="24" t="s">
        <v>57</v>
      </c>
      <c r="AE24" s="24" t="s">
        <v>58</v>
      </c>
      <c r="AF24" s="24" t="s">
        <v>59</v>
      </c>
      <c r="AG24" s="21"/>
      <c r="AH24" s="24">
        <v>1</v>
      </c>
      <c r="AI24" s="24">
        <v>2</v>
      </c>
      <c r="AJ24" s="24">
        <v>3</v>
      </c>
      <c r="AK24" s="24">
        <v>4</v>
      </c>
      <c r="AL24" s="24">
        <v>5</v>
      </c>
      <c r="AM24" s="24" t="s">
        <v>56</v>
      </c>
      <c r="AN24" s="24" t="s">
        <v>57</v>
      </c>
      <c r="AO24" s="24" t="s">
        <v>58</v>
      </c>
      <c r="AP24" s="24" t="s">
        <v>59</v>
      </c>
      <c r="AQ24" s="37"/>
    </row>
    <row r="25" spans="1:43" ht="15.5" x14ac:dyDescent="0.35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21"/>
      <c r="N25" s="18"/>
      <c r="O25" s="18"/>
      <c r="P25" s="18"/>
      <c r="Q25" s="18"/>
      <c r="R25" s="18"/>
      <c r="S25" s="18"/>
      <c r="T25" s="18"/>
      <c r="U25" s="18"/>
      <c r="V25" s="18"/>
      <c r="W25" s="21"/>
      <c r="X25" s="18"/>
      <c r="Y25" s="18"/>
      <c r="Z25" s="18"/>
      <c r="AA25" s="18"/>
      <c r="AB25" s="18"/>
      <c r="AC25" s="18"/>
      <c r="AD25" s="18"/>
      <c r="AE25" s="18"/>
      <c r="AF25" s="18"/>
      <c r="AG25" s="21"/>
      <c r="AH25" s="18"/>
      <c r="AI25" s="18"/>
      <c r="AJ25" s="18"/>
      <c r="AK25" s="18"/>
      <c r="AL25" s="18"/>
      <c r="AM25" s="18"/>
      <c r="AN25" s="18"/>
      <c r="AO25" s="18"/>
      <c r="AP25" s="18"/>
      <c r="AQ25" s="37"/>
    </row>
    <row r="26" spans="1:43" ht="15.5" x14ac:dyDescent="0.35">
      <c r="A26" s="17"/>
      <c r="B26" s="28">
        <v>1</v>
      </c>
      <c r="C26" s="17"/>
      <c r="D26" s="24">
        <v>110</v>
      </c>
      <c r="E26" s="24">
        <v>108</v>
      </c>
      <c r="F26" s="24">
        <v>104</v>
      </c>
      <c r="G26" s="24">
        <v>109</v>
      </c>
      <c r="H26" s="24">
        <v>103</v>
      </c>
      <c r="I26" s="24">
        <f>AVERAGE(E26:F26)</f>
        <v>106</v>
      </c>
      <c r="J26" s="24">
        <f>AVERAGE(E26:G26)</f>
        <v>107</v>
      </c>
      <c r="K26" s="24">
        <f>AVERAGE(E26:H26)</f>
        <v>106</v>
      </c>
      <c r="L26" s="24">
        <f>AVERAGE(D26:H26)</f>
        <v>106.8</v>
      </c>
      <c r="M26" s="21"/>
      <c r="N26" s="24">
        <v>104</v>
      </c>
      <c r="O26" s="24">
        <v>104</v>
      </c>
      <c r="P26" s="24">
        <v>106</v>
      </c>
      <c r="Q26" s="24">
        <v>100</v>
      </c>
      <c r="R26" s="24">
        <v>102</v>
      </c>
      <c r="S26" s="24">
        <f>AVERAGE(O26:P26)</f>
        <v>105</v>
      </c>
      <c r="T26" s="24">
        <f>AVERAGE(O26:Q26)</f>
        <v>103.33333333333333</v>
      </c>
      <c r="U26" s="24">
        <f>AVERAGE(O26:R26)</f>
        <v>103</v>
      </c>
      <c r="V26" s="24">
        <f>AVERAGE(N26:R26)</f>
        <v>103.2</v>
      </c>
      <c r="W26" s="21"/>
      <c r="X26" s="24">
        <v>97</v>
      </c>
      <c r="Y26" s="24">
        <v>98</v>
      </c>
      <c r="Z26" s="24">
        <v>101</v>
      </c>
      <c r="AA26" s="24">
        <v>109</v>
      </c>
      <c r="AB26" s="24">
        <v>92</v>
      </c>
      <c r="AC26" s="24">
        <f>AVERAGE(Y26:Z26)</f>
        <v>99.5</v>
      </c>
      <c r="AD26" s="24">
        <f>AVERAGE(Y26:AA26)</f>
        <v>102.66666666666667</v>
      </c>
      <c r="AE26" s="24">
        <f>AVERAGE(Y26:AB26)</f>
        <v>100</v>
      </c>
      <c r="AF26" s="24">
        <f>AVERAGE(X26:AB26)</f>
        <v>99.4</v>
      </c>
      <c r="AG26" s="21"/>
      <c r="AH26" s="24">
        <v>106</v>
      </c>
      <c r="AI26" s="24">
        <v>98</v>
      </c>
      <c r="AJ26" s="24">
        <v>103</v>
      </c>
      <c r="AK26" s="24">
        <v>103</v>
      </c>
      <c r="AL26" s="24">
        <v>98</v>
      </c>
      <c r="AM26" s="24">
        <f>AVERAGE(AI26:AJ26)</f>
        <v>100.5</v>
      </c>
      <c r="AN26" s="24">
        <f>AVERAGE(AI26:AK26)</f>
        <v>101.33333333333333</v>
      </c>
      <c r="AO26" s="24">
        <f>AVERAGE(AI26:AL26)</f>
        <v>100.5</v>
      </c>
      <c r="AP26" s="24">
        <f>AVERAGE(AH26:AL26)</f>
        <v>101.6</v>
      </c>
      <c r="AQ26" s="37"/>
    </row>
    <row r="27" spans="1:43" ht="15.5" x14ac:dyDescent="0.35">
      <c r="A27" s="17"/>
      <c r="B27" s="28">
        <v>2</v>
      </c>
      <c r="C27" s="17"/>
      <c r="D27" s="24">
        <v>114</v>
      </c>
      <c r="E27" s="24">
        <v>118</v>
      </c>
      <c r="F27" s="24">
        <v>114</v>
      </c>
      <c r="G27" s="24">
        <v>109</v>
      </c>
      <c r="H27" s="24">
        <v>112</v>
      </c>
      <c r="I27" s="24">
        <f t="shared" ref="I27:I30" si="40">AVERAGE(E27:F27)</f>
        <v>116</v>
      </c>
      <c r="J27" s="24">
        <f t="shared" ref="J27:J30" si="41">AVERAGE(E27:G27)</f>
        <v>113.66666666666667</v>
      </c>
      <c r="K27" s="24">
        <f t="shared" ref="K27:K30" si="42">AVERAGE(E27:H27)</f>
        <v>113.25</v>
      </c>
      <c r="L27" s="24">
        <f t="shared" ref="L27:L30" si="43">AVERAGE(D27:H27)</f>
        <v>113.4</v>
      </c>
      <c r="M27" s="21"/>
      <c r="N27" s="24">
        <v>120</v>
      </c>
      <c r="O27" s="24">
        <v>120</v>
      </c>
      <c r="P27" s="24">
        <v>119</v>
      </c>
      <c r="Q27" s="24">
        <v>120</v>
      </c>
      <c r="R27" s="24">
        <v>118</v>
      </c>
      <c r="S27" s="24">
        <f t="shared" ref="S27:S30" si="44">AVERAGE(O27:P27)</f>
        <v>119.5</v>
      </c>
      <c r="T27" s="24">
        <f t="shared" ref="T27:T30" si="45">AVERAGE(O27:Q27)</f>
        <v>119.66666666666667</v>
      </c>
      <c r="U27" s="24">
        <f t="shared" ref="U27:U30" si="46">AVERAGE(O27:R27)</f>
        <v>119.25</v>
      </c>
      <c r="V27" s="24">
        <f t="shared" ref="V27:V30" si="47">AVERAGE(N27:R27)</f>
        <v>119.4</v>
      </c>
      <c r="W27" s="21"/>
      <c r="X27" s="24">
        <v>113</v>
      </c>
      <c r="Y27" s="24">
        <v>118</v>
      </c>
      <c r="Z27" s="24">
        <v>112</v>
      </c>
      <c r="AA27" s="24">
        <v>117</v>
      </c>
      <c r="AB27" s="24">
        <v>107</v>
      </c>
      <c r="AC27" s="24">
        <f t="shared" ref="AC27:AC30" si="48">AVERAGE(Y27:Z27)</f>
        <v>115</v>
      </c>
      <c r="AD27" s="24">
        <f t="shared" ref="AD27:AD30" si="49">AVERAGE(Y27:AA27)</f>
        <v>115.66666666666667</v>
      </c>
      <c r="AE27" s="24">
        <f t="shared" ref="AE27:AE30" si="50">AVERAGE(Y27:AB27)</f>
        <v>113.5</v>
      </c>
      <c r="AF27" s="24">
        <f t="shared" ref="AF27:AF30" si="51">AVERAGE(X27:AB27)</f>
        <v>113.4</v>
      </c>
      <c r="AG27" s="21"/>
      <c r="AH27" s="24">
        <v>121</v>
      </c>
      <c r="AI27" s="24">
        <v>116</v>
      </c>
      <c r="AJ27" s="24">
        <v>117</v>
      </c>
      <c r="AK27" s="24">
        <v>114</v>
      </c>
      <c r="AL27" s="24">
        <v>111</v>
      </c>
      <c r="AM27" s="24">
        <f t="shared" ref="AM27:AM30" si="52">AVERAGE(AI27:AJ27)</f>
        <v>116.5</v>
      </c>
      <c r="AN27" s="24">
        <f t="shared" ref="AN27:AN30" si="53">AVERAGE(AI27:AK27)</f>
        <v>115.66666666666667</v>
      </c>
      <c r="AO27" s="24">
        <f t="shared" ref="AO27:AO30" si="54">AVERAGE(AI27:AL27)</f>
        <v>114.5</v>
      </c>
      <c r="AP27" s="24">
        <f t="shared" ref="AP27:AP30" si="55">AVERAGE(AH27:AL27)</f>
        <v>115.8</v>
      </c>
      <c r="AQ27" s="37"/>
    </row>
    <row r="28" spans="1:43" ht="15.5" x14ac:dyDescent="0.35">
      <c r="A28" s="17"/>
      <c r="B28" s="28">
        <v>3</v>
      </c>
      <c r="C28" s="17"/>
      <c r="D28" s="24">
        <v>116</v>
      </c>
      <c r="E28" s="24">
        <v>115</v>
      </c>
      <c r="F28" s="24">
        <v>114</v>
      </c>
      <c r="G28" s="24">
        <v>117</v>
      </c>
      <c r="H28" s="24">
        <v>110</v>
      </c>
      <c r="I28" s="24">
        <f t="shared" si="40"/>
        <v>114.5</v>
      </c>
      <c r="J28" s="24">
        <f t="shared" si="41"/>
        <v>115.33333333333333</v>
      </c>
      <c r="K28" s="24">
        <f t="shared" si="42"/>
        <v>114</v>
      </c>
      <c r="L28" s="24">
        <f t="shared" si="43"/>
        <v>114.4</v>
      </c>
      <c r="M28" s="21"/>
      <c r="N28" s="24">
        <v>112</v>
      </c>
      <c r="O28" s="24">
        <v>115</v>
      </c>
      <c r="P28" s="24">
        <v>115</v>
      </c>
      <c r="Q28" s="24">
        <v>115</v>
      </c>
      <c r="R28" s="24">
        <v>115</v>
      </c>
      <c r="S28" s="24">
        <f t="shared" si="44"/>
        <v>115</v>
      </c>
      <c r="T28" s="24">
        <f t="shared" si="45"/>
        <v>115</v>
      </c>
      <c r="U28" s="24">
        <f t="shared" si="46"/>
        <v>115</v>
      </c>
      <c r="V28" s="24">
        <f t="shared" si="47"/>
        <v>114.4</v>
      </c>
      <c r="W28" s="21"/>
      <c r="X28" s="24">
        <v>120</v>
      </c>
      <c r="Y28" s="24">
        <v>113</v>
      </c>
      <c r="Z28" s="24">
        <v>111</v>
      </c>
      <c r="AA28" s="24">
        <v>111</v>
      </c>
      <c r="AB28" s="24">
        <v>111</v>
      </c>
      <c r="AC28" s="24">
        <f t="shared" si="48"/>
        <v>112</v>
      </c>
      <c r="AD28" s="24">
        <f t="shared" si="49"/>
        <v>111.66666666666667</v>
      </c>
      <c r="AE28" s="24">
        <f t="shared" si="50"/>
        <v>111.5</v>
      </c>
      <c r="AF28" s="24">
        <f t="shared" si="51"/>
        <v>113.2</v>
      </c>
      <c r="AG28" s="21"/>
      <c r="AH28" s="24">
        <v>113</v>
      </c>
      <c r="AI28" s="24">
        <v>111</v>
      </c>
      <c r="AJ28" s="24">
        <v>114</v>
      </c>
      <c r="AK28" s="24">
        <v>111</v>
      </c>
      <c r="AL28" s="24">
        <v>106</v>
      </c>
      <c r="AM28" s="24">
        <f t="shared" si="52"/>
        <v>112.5</v>
      </c>
      <c r="AN28" s="24">
        <f t="shared" si="53"/>
        <v>112</v>
      </c>
      <c r="AO28" s="24">
        <f t="shared" si="54"/>
        <v>110.5</v>
      </c>
      <c r="AP28" s="24">
        <f t="shared" si="55"/>
        <v>111</v>
      </c>
      <c r="AQ28" s="37"/>
    </row>
    <row r="29" spans="1:43" ht="15.5" x14ac:dyDescent="0.35">
      <c r="A29" s="17"/>
      <c r="B29" s="28">
        <v>4</v>
      </c>
      <c r="C29" s="17"/>
      <c r="D29" s="24">
        <v>118</v>
      </c>
      <c r="E29" s="24">
        <v>115</v>
      </c>
      <c r="F29" s="24">
        <v>114</v>
      </c>
      <c r="G29" s="24">
        <v>114</v>
      </c>
      <c r="H29" s="24">
        <v>112</v>
      </c>
      <c r="I29" s="24">
        <f t="shared" si="40"/>
        <v>114.5</v>
      </c>
      <c r="J29" s="24">
        <f t="shared" si="41"/>
        <v>114.33333333333333</v>
      </c>
      <c r="K29" s="24">
        <f t="shared" si="42"/>
        <v>113.75</v>
      </c>
      <c r="L29" s="24">
        <f t="shared" si="43"/>
        <v>114.6</v>
      </c>
      <c r="M29" s="21"/>
      <c r="N29" s="24">
        <v>104</v>
      </c>
      <c r="O29" s="24">
        <v>104</v>
      </c>
      <c r="P29" s="24">
        <v>110</v>
      </c>
      <c r="Q29" s="24">
        <v>104</v>
      </c>
      <c r="R29" s="24">
        <v>104</v>
      </c>
      <c r="S29" s="24">
        <f t="shared" si="44"/>
        <v>107</v>
      </c>
      <c r="T29" s="24">
        <f t="shared" si="45"/>
        <v>106</v>
      </c>
      <c r="U29" s="24">
        <f t="shared" si="46"/>
        <v>105.5</v>
      </c>
      <c r="V29" s="24">
        <f t="shared" si="47"/>
        <v>105.2</v>
      </c>
      <c r="W29" s="21"/>
      <c r="X29" s="24">
        <v>85</v>
      </c>
      <c r="Y29" s="24">
        <v>87</v>
      </c>
      <c r="Z29" s="24">
        <v>84</v>
      </c>
      <c r="AA29" s="24">
        <v>83</v>
      </c>
      <c r="AB29" s="24">
        <v>85</v>
      </c>
      <c r="AC29" s="24">
        <f t="shared" si="48"/>
        <v>85.5</v>
      </c>
      <c r="AD29" s="24">
        <f t="shared" si="49"/>
        <v>84.666666666666671</v>
      </c>
      <c r="AE29" s="24">
        <f t="shared" si="50"/>
        <v>84.75</v>
      </c>
      <c r="AF29" s="24">
        <f t="shared" si="51"/>
        <v>84.8</v>
      </c>
      <c r="AG29" s="21"/>
      <c r="AH29" s="24">
        <v>105</v>
      </c>
      <c r="AI29" s="24">
        <v>109</v>
      </c>
      <c r="AJ29" s="24">
        <v>107</v>
      </c>
      <c r="AK29" s="24">
        <v>106</v>
      </c>
      <c r="AL29" s="24">
        <v>102</v>
      </c>
      <c r="AM29" s="24">
        <f t="shared" si="52"/>
        <v>108</v>
      </c>
      <c r="AN29" s="24">
        <f t="shared" si="53"/>
        <v>107.33333333333333</v>
      </c>
      <c r="AO29" s="24">
        <f t="shared" si="54"/>
        <v>106</v>
      </c>
      <c r="AP29" s="24">
        <f t="shared" si="55"/>
        <v>105.8</v>
      </c>
      <c r="AQ29" s="37"/>
    </row>
    <row r="30" spans="1:43" ht="15.5" x14ac:dyDescent="0.35">
      <c r="A30" s="17"/>
      <c r="B30" s="28">
        <v>5</v>
      </c>
      <c r="C30" s="17"/>
      <c r="D30" s="24">
        <v>120</v>
      </c>
      <c r="E30" s="24">
        <v>119</v>
      </c>
      <c r="F30" s="24">
        <v>118</v>
      </c>
      <c r="G30" s="24">
        <v>118</v>
      </c>
      <c r="H30" s="24">
        <v>114</v>
      </c>
      <c r="I30" s="24">
        <f t="shared" si="40"/>
        <v>118.5</v>
      </c>
      <c r="J30" s="24">
        <f t="shared" si="41"/>
        <v>118.33333333333333</v>
      </c>
      <c r="K30" s="24">
        <f t="shared" si="42"/>
        <v>117.25</v>
      </c>
      <c r="L30" s="24">
        <f t="shared" si="43"/>
        <v>117.8</v>
      </c>
      <c r="M30" s="21"/>
      <c r="N30" s="24">
        <v>132</v>
      </c>
      <c r="O30" s="24">
        <v>129</v>
      </c>
      <c r="P30" s="24">
        <v>126</v>
      </c>
      <c r="Q30" s="24">
        <v>122</v>
      </c>
      <c r="R30" s="24">
        <v>124</v>
      </c>
      <c r="S30" s="24">
        <f t="shared" si="44"/>
        <v>127.5</v>
      </c>
      <c r="T30" s="24">
        <f t="shared" si="45"/>
        <v>125.66666666666667</v>
      </c>
      <c r="U30" s="24">
        <f t="shared" si="46"/>
        <v>125.25</v>
      </c>
      <c r="V30" s="24">
        <f t="shared" si="47"/>
        <v>126.6</v>
      </c>
      <c r="W30" s="21"/>
      <c r="X30" s="24">
        <v>124</v>
      </c>
      <c r="Y30" s="24">
        <v>127</v>
      </c>
      <c r="Z30" s="24">
        <v>126</v>
      </c>
      <c r="AA30" s="24">
        <v>122</v>
      </c>
      <c r="AB30" s="24">
        <v>123</v>
      </c>
      <c r="AC30" s="24">
        <f t="shared" si="48"/>
        <v>126.5</v>
      </c>
      <c r="AD30" s="24">
        <f t="shared" si="49"/>
        <v>125</v>
      </c>
      <c r="AE30" s="24">
        <f t="shared" si="50"/>
        <v>124.5</v>
      </c>
      <c r="AF30" s="24">
        <f t="shared" si="51"/>
        <v>124.4</v>
      </c>
      <c r="AG30" s="21"/>
      <c r="AH30" s="24">
        <v>125</v>
      </c>
      <c r="AI30" s="24">
        <v>123</v>
      </c>
      <c r="AJ30" s="24">
        <v>125</v>
      </c>
      <c r="AK30" s="24">
        <v>123</v>
      </c>
      <c r="AL30" s="24">
        <v>121</v>
      </c>
      <c r="AM30" s="24">
        <f t="shared" si="52"/>
        <v>124</v>
      </c>
      <c r="AN30" s="24">
        <f t="shared" si="53"/>
        <v>123.66666666666667</v>
      </c>
      <c r="AO30" s="24">
        <f t="shared" si="54"/>
        <v>123</v>
      </c>
      <c r="AP30" s="24">
        <f t="shared" si="55"/>
        <v>123.4</v>
      </c>
      <c r="AQ30" s="37"/>
    </row>
    <row r="31" spans="1:43" ht="15.5" x14ac:dyDescent="0.35">
      <c r="A31" s="17"/>
      <c r="B31" s="28">
        <v>7</v>
      </c>
      <c r="C31" s="17"/>
      <c r="D31" s="24">
        <v>110</v>
      </c>
      <c r="E31" s="24">
        <v>117</v>
      </c>
      <c r="F31" s="24">
        <v>112</v>
      </c>
      <c r="G31" s="24">
        <v>115</v>
      </c>
      <c r="H31" s="24">
        <v>115</v>
      </c>
      <c r="I31" s="24">
        <v>113.8</v>
      </c>
      <c r="J31" s="24">
        <f t="shared" ref="J31:J37" si="56">AVERAGE(E31:G31)</f>
        <v>114.66666666666667</v>
      </c>
      <c r="K31" s="24">
        <f t="shared" ref="K31:K37" si="57">AVERAGE(E31:H31)</f>
        <v>114.75</v>
      </c>
      <c r="L31" s="24">
        <f t="shared" ref="L31:L37" si="58">AVERAGE(D31:H31)</f>
        <v>113.8</v>
      </c>
      <c r="M31" s="21"/>
      <c r="N31" s="24">
        <v>122</v>
      </c>
      <c r="O31" s="24">
        <v>120</v>
      </c>
      <c r="P31" s="24">
        <v>120</v>
      </c>
      <c r="Q31" s="24">
        <v>119</v>
      </c>
      <c r="R31" s="24">
        <v>123</v>
      </c>
      <c r="S31" s="24">
        <f t="shared" ref="S31:S37" si="59">AVERAGE(O31:P31)</f>
        <v>120</v>
      </c>
      <c r="T31" s="24">
        <f t="shared" ref="T31:T37" si="60">AVERAGE(O31:Q31)</f>
        <v>119.66666666666667</v>
      </c>
      <c r="U31" s="24">
        <f t="shared" ref="U31:U37" si="61">AVERAGE(O31:R31)</f>
        <v>120.5</v>
      </c>
      <c r="V31" s="24">
        <f t="shared" ref="V31:V37" si="62">AVERAGE(N31:R31)</f>
        <v>120.8</v>
      </c>
      <c r="W31" s="21"/>
      <c r="X31" s="24">
        <v>123</v>
      </c>
      <c r="Y31" s="24">
        <v>126</v>
      </c>
      <c r="Z31" s="24">
        <v>123</v>
      </c>
      <c r="AA31" s="24">
        <v>127</v>
      </c>
      <c r="AB31" s="24">
        <v>126</v>
      </c>
      <c r="AC31" s="24">
        <f t="shared" ref="AC31:AC37" si="63">AVERAGE(Y31:Z31)</f>
        <v>124.5</v>
      </c>
      <c r="AD31" s="24">
        <f t="shared" ref="AD31:AD37" si="64">AVERAGE(Y31:AA31)</f>
        <v>125.33333333333333</v>
      </c>
      <c r="AE31" s="24">
        <f t="shared" ref="AE31:AE37" si="65">AVERAGE(Y31:AB31)</f>
        <v>125.5</v>
      </c>
      <c r="AF31" s="24">
        <f t="shared" ref="AF31:AF37" si="66">AVERAGE(X31:AB31)</f>
        <v>125</v>
      </c>
      <c r="AG31" s="21"/>
      <c r="AH31" s="24">
        <v>113</v>
      </c>
      <c r="AI31" s="24">
        <v>114</v>
      </c>
      <c r="AJ31" s="24">
        <v>116</v>
      </c>
      <c r="AK31" s="24">
        <v>115</v>
      </c>
      <c r="AL31" s="24">
        <v>115</v>
      </c>
      <c r="AM31" s="24">
        <f t="shared" ref="AM31:AM37" si="67">AVERAGE(AI31:AJ31)</f>
        <v>115</v>
      </c>
      <c r="AN31" s="24">
        <f t="shared" ref="AN31:AN37" si="68">AVERAGE(AI31:AK31)</f>
        <v>115</v>
      </c>
      <c r="AO31" s="24">
        <f t="shared" ref="AO31:AO37" si="69">AVERAGE(AI31:AL31)</f>
        <v>115</v>
      </c>
      <c r="AP31" s="24">
        <f t="shared" ref="AP31:AP37" si="70">AVERAGE(AH31:AL31)</f>
        <v>114.6</v>
      </c>
      <c r="AQ31" s="37"/>
    </row>
    <row r="32" spans="1:43" ht="15.5" x14ac:dyDescent="0.35">
      <c r="A32" s="17"/>
      <c r="B32" s="28">
        <v>8</v>
      </c>
      <c r="C32" s="17"/>
      <c r="D32" s="24">
        <v>112</v>
      </c>
      <c r="E32" s="24">
        <v>108</v>
      </c>
      <c r="F32" s="24">
        <v>107</v>
      </c>
      <c r="G32" s="24">
        <v>107</v>
      </c>
      <c r="H32" s="24">
        <v>104</v>
      </c>
      <c r="I32" s="24">
        <f t="shared" ref="I32:I37" si="71">AVERAGE(E32:F32)</f>
        <v>107.5</v>
      </c>
      <c r="J32" s="24">
        <f t="shared" si="56"/>
        <v>107.33333333333333</v>
      </c>
      <c r="K32" s="24">
        <f t="shared" si="57"/>
        <v>106.5</v>
      </c>
      <c r="L32" s="24">
        <f t="shared" si="58"/>
        <v>107.6</v>
      </c>
      <c r="M32" s="21"/>
      <c r="N32" s="24">
        <v>104</v>
      </c>
      <c r="O32" s="24">
        <v>104</v>
      </c>
      <c r="P32" s="24">
        <v>106</v>
      </c>
      <c r="Q32" s="24">
        <v>100</v>
      </c>
      <c r="R32" s="24">
        <v>107</v>
      </c>
      <c r="S32" s="24">
        <f t="shared" si="59"/>
        <v>105</v>
      </c>
      <c r="T32" s="24">
        <f t="shared" si="60"/>
        <v>103.33333333333333</v>
      </c>
      <c r="U32" s="24">
        <f t="shared" si="61"/>
        <v>104.25</v>
      </c>
      <c r="V32" s="24">
        <f t="shared" si="62"/>
        <v>104.2</v>
      </c>
      <c r="W32" s="21"/>
      <c r="X32" s="24">
        <v>101</v>
      </c>
      <c r="Y32" s="24">
        <v>100</v>
      </c>
      <c r="Z32" s="24">
        <v>99</v>
      </c>
      <c r="AA32" s="24">
        <v>105</v>
      </c>
      <c r="AB32" s="24">
        <v>101</v>
      </c>
      <c r="AC32" s="24">
        <f t="shared" si="63"/>
        <v>99.5</v>
      </c>
      <c r="AD32" s="24">
        <f t="shared" si="64"/>
        <v>101.33333333333333</v>
      </c>
      <c r="AE32" s="24">
        <f t="shared" si="65"/>
        <v>101.25</v>
      </c>
      <c r="AF32" s="24">
        <f t="shared" si="66"/>
        <v>101.2</v>
      </c>
      <c r="AG32" s="21"/>
      <c r="AH32" s="24">
        <v>108</v>
      </c>
      <c r="AI32" s="24">
        <v>109</v>
      </c>
      <c r="AJ32" s="24">
        <v>109</v>
      </c>
      <c r="AK32" s="24">
        <v>106</v>
      </c>
      <c r="AL32" s="24">
        <v>111</v>
      </c>
      <c r="AM32" s="24">
        <f t="shared" si="67"/>
        <v>109</v>
      </c>
      <c r="AN32" s="24">
        <f t="shared" si="68"/>
        <v>108</v>
      </c>
      <c r="AO32" s="24">
        <f t="shared" si="69"/>
        <v>108.75</v>
      </c>
      <c r="AP32" s="24">
        <f t="shared" si="70"/>
        <v>108.6</v>
      </c>
      <c r="AQ32" s="37"/>
    </row>
    <row r="33" spans="1:43" ht="15.5" x14ac:dyDescent="0.35">
      <c r="A33" s="17"/>
      <c r="B33" s="28">
        <v>9</v>
      </c>
      <c r="C33" s="17"/>
      <c r="D33" s="24"/>
      <c r="E33" s="24"/>
      <c r="F33" s="24"/>
      <c r="G33" s="24"/>
      <c r="H33" s="24"/>
      <c r="I33" s="24"/>
      <c r="J33" s="24"/>
      <c r="K33" s="24"/>
      <c r="L33" s="24"/>
      <c r="M33" s="21"/>
      <c r="N33" s="24"/>
      <c r="O33" s="24"/>
      <c r="P33" s="24"/>
      <c r="Q33" s="24"/>
      <c r="R33" s="24"/>
      <c r="S33" s="24"/>
      <c r="T33" s="24"/>
      <c r="U33" s="24"/>
      <c r="V33" s="24"/>
      <c r="W33" s="21"/>
      <c r="X33" s="24"/>
      <c r="Y33" s="24"/>
      <c r="Z33" s="24"/>
      <c r="AA33" s="24"/>
      <c r="AB33" s="24"/>
      <c r="AC33" s="24"/>
      <c r="AD33" s="24"/>
      <c r="AE33" s="24"/>
      <c r="AF33" s="24"/>
      <c r="AG33" s="21"/>
      <c r="AH33" s="24"/>
      <c r="AI33" s="24"/>
      <c r="AJ33" s="24"/>
      <c r="AK33" s="24"/>
      <c r="AL33" s="24"/>
      <c r="AM33" s="24"/>
      <c r="AN33" s="24"/>
      <c r="AO33" s="24"/>
      <c r="AP33" s="24"/>
      <c r="AQ33" s="37"/>
    </row>
    <row r="34" spans="1:43" ht="15.5" x14ac:dyDescent="0.35">
      <c r="A34" s="17"/>
      <c r="B34" s="28">
        <v>11</v>
      </c>
      <c r="C34" s="17"/>
      <c r="D34" s="24">
        <v>111</v>
      </c>
      <c r="E34" s="24">
        <v>115</v>
      </c>
      <c r="F34" s="24">
        <v>110</v>
      </c>
      <c r="G34" s="24">
        <v>112</v>
      </c>
      <c r="H34" s="24">
        <v>106</v>
      </c>
      <c r="I34" s="24">
        <f t="shared" si="71"/>
        <v>112.5</v>
      </c>
      <c r="J34" s="24">
        <f t="shared" si="56"/>
        <v>112.33333333333333</v>
      </c>
      <c r="K34" s="24">
        <f t="shared" si="57"/>
        <v>110.75</v>
      </c>
      <c r="L34" s="24">
        <f t="shared" si="58"/>
        <v>110.8</v>
      </c>
      <c r="M34" s="21"/>
      <c r="N34" s="24">
        <v>111</v>
      </c>
      <c r="O34" s="24">
        <v>113</v>
      </c>
      <c r="P34" s="24">
        <v>109</v>
      </c>
      <c r="Q34" s="24">
        <v>97</v>
      </c>
      <c r="R34" s="24">
        <v>105</v>
      </c>
      <c r="S34" s="24">
        <f t="shared" si="59"/>
        <v>111</v>
      </c>
      <c r="T34" s="24">
        <f t="shared" si="60"/>
        <v>106.33333333333333</v>
      </c>
      <c r="U34" s="24">
        <f t="shared" si="61"/>
        <v>106</v>
      </c>
      <c r="V34" s="24">
        <f t="shared" si="62"/>
        <v>107</v>
      </c>
      <c r="W34" s="21"/>
      <c r="X34" s="24">
        <v>118</v>
      </c>
      <c r="Y34" s="24">
        <v>114</v>
      </c>
      <c r="Z34" s="24">
        <v>111</v>
      </c>
      <c r="AA34" s="24">
        <v>108</v>
      </c>
      <c r="AB34" s="24">
        <v>112</v>
      </c>
      <c r="AC34" s="24">
        <f t="shared" si="63"/>
        <v>112.5</v>
      </c>
      <c r="AD34" s="24">
        <f t="shared" si="64"/>
        <v>111</v>
      </c>
      <c r="AE34" s="24">
        <f t="shared" si="65"/>
        <v>111.25</v>
      </c>
      <c r="AF34" s="24">
        <f t="shared" si="66"/>
        <v>112.6</v>
      </c>
      <c r="AG34" s="21"/>
      <c r="AH34" s="24">
        <v>117</v>
      </c>
      <c r="AI34" s="24">
        <v>111</v>
      </c>
      <c r="AJ34" s="24">
        <v>100</v>
      </c>
      <c r="AK34" s="24">
        <v>102</v>
      </c>
      <c r="AL34" s="24">
        <v>103</v>
      </c>
      <c r="AM34" s="24">
        <f t="shared" si="67"/>
        <v>105.5</v>
      </c>
      <c r="AN34" s="24">
        <f t="shared" si="68"/>
        <v>104.33333333333333</v>
      </c>
      <c r="AO34" s="24">
        <f t="shared" si="69"/>
        <v>104</v>
      </c>
      <c r="AP34" s="24">
        <f t="shared" si="70"/>
        <v>106.6</v>
      </c>
      <c r="AQ34" s="37"/>
    </row>
    <row r="35" spans="1:43" ht="15.5" x14ac:dyDescent="0.35">
      <c r="A35" s="17"/>
      <c r="B35" s="28">
        <v>12</v>
      </c>
      <c r="C35" s="17"/>
      <c r="D35" s="24">
        <v>114</v>
      </c>
      <c r="E35" s="24">
        <v>119</v>
      </c>
      <c r="F35" s="24">
        <v>112</v>
      </c>
      <c r="G35" s="24">
        <v>113</v>
      </c>
      <c r="H35" s="24">
        <v>112</v>
      </c>
      <c r="I35" s="24">
        <f t="shared" si="71"/>
        <v>115.5</v>
      </c>
      <c r="J35" s="24">
        <f t="shared" si="56"/>
        <v>114.66666666666667</v>
      </c>
      <c r="K35" s="24">
        <f t="shared" si="57"/>
        <v>114</v>
      </c>
      <c r="L35" s="24">
        <f t="shared" si="58"/>
        <v>114</v>
      </c>
      <c r="M35" s="21"/>
      <c r="N35" s="24">
        <v>117</v>
      </c>
      <c r="O35" s="24">
        <v>118</v>
      </c>
      <c r="P35" s="24"/>
      <c r="Q35" s="24"/>
      <c r="R35" s="24"/>
      <c r="S35" s="24">
        <f t="shared" si="59"/>
        <v>118</v>
      </c>
      <c r="T35" s="24">
        <f t="shared" si="60"/>
        <v>118</v>
      </c>
      <c r="U35" s="24">
        <f t="shared" si="61"/>
        <v>118</v>
      </c>
      <c r="V35" s="24">
        <f t="shared" si="62"/>
        <v>117.5</v>
      </c>
      <c r="W35" s="21"/>
      <c r="X35" s="24">
        <v>112</v>
      </c>
      <c r="Y35" s="24">
        <v>118</v>
      </c>
      <c r="Z35" s="24">
        <v>112</v>
      </c>
      <c r="AA35" s="24">
        <v>100</v>
      </c>
      <c r="AB35" s="24"/>
      <c r="AC35" s="24">
        <f t="shared" si="63"/>
        <v>115</v>
      </c>
      <c r="AD35" s="24">
        <f t="shared" si="64"/>
        <v>110</v>
      </c>
      <c r="AE35" s="24">
        <f t="shared" si="65"/>
        <v>110</v>
      </c>
      <c r="AF35" s="24">
        <f t="shared" si="66"/>
        <v>110.5</v>
      </c>
      <c r="AG35" s="21"/>
      <c r="AH35" s="24">
        <v>109</v>
      </c>
      <c r="AI35" s="24">
        <v>102</v>
      </c>
      <c r="AJ35" s="24">
        <v>101</v>
      </c>
      <c r="AK35" s="24">
        <v>103</v>
      </c>
      <c r="AL35" s="24">
        <v>101</v>
      </c>
      <c r="AM35" s="24">
        <f t="shared" si="67"/>
        <v>101.5</v>
      </c>
      <c r="AN35" s="24">
        <f t="shared" si="68"/>
        <v>102</v>
      </c>
      <c r="AO35" s="24">
        <f t="shared" si="69"/>
        <v>101.75</v>
      </c>
      <c r="AP35" s="24">
        <f t="shared" si="70"/>
        <v>103.2</v>
      </c>
      <c r="AQ35" s="37"/>
    </row>
    <row r="36" spans="1:43" ht="15.5" x14ac:dyDescent="0.35">
      <c r="A36" s="17"/>
      <c r="B36" s="28">
        <v>13</v>
      </c>
      <c r="C36" s="17"/>
      <c r="D36" s="24">
        <v>117</v>
      </c>
      <c r="E36" s="24">
        <v>120</v>
      </c>
      <c r="F36" s="24">
        <v>111</v>
      </c>
      <c r="G36" s="24">
        <v>108</v>
      </c>
      <c r="H36" s="24">
        <v>115</v>
      </c>
      <c r="I36" s="24">
        <f t="shared" si="71"/>
        <v>115.5</v>
      </c>
      <c r="J36" s="24">
        <f t="shared" si="56"/>
        <v>113</v>
      </c>
      <c r="K36" s="24">
        <f t="shared" si="57"/>
        <v>113.5</v>
      </c>
      <c r="L36" s="24">
        <f t="shared" si="58"/>
        <v>114.2</v>
      </c>
      <c r="M36" s="21"/>
      <c r="N36" s="24">
        <v>116</v>
      </c>
      <c r="O36" s="24">
        <v>114</v>
      </c>
      <c r="P36" s="24">
        <v>114</v>
      </c>
      <c r="Q36" s="24">
        <v>116</v>
      </c>
      <c r="R36" s="24">
        <v>113</v>
      </c>
      <c r="S36" s="24">
        <f t="shared" si="59"/>
        <v>114</v>
      </c>
      <c r="T36" s="24">
        <f t="shared" si="60"/>
        <v>114.66666666666667</v>
      </c>
      <c r="U36" s="24">
        <f t="shared" si="61"/>
        <v>114.25</v>
      </c>
      <c r="V36" s="24">
        <f t="shared" si="62"/>
        <v>114.6</v>
      </c>
      <c r="W36" s="21"/>
      <c r="X36" s="24">
        <v>112</v>
      </c>
      <c r="Y36" s="24">
        <v>107</v>
      </c>
      <c r="Z36" s="24">
        <v>112</v>
      </c>
      <c r="AA36" s="24">
        <v>110</v>
      </c>
      <c r="AB36" s="24">
        <v>103</v>
      </c>
      <c r="AC36" s="24">
        <f t="shared" si="63"/>
        <v>109.5</v>
      </c>
      <c r="AD36" s="24">
        <f t="shared" si="64"/>
        <v>109.66666666666667</v>
      </c>
      <c r="AE36" s="24">
        <f t="shared" si="65"/>
        <v>108</v>
      </c>
      <c r="AF36" s="24">
        <f t="shared" si="66"/>
        <v>108.8</v>
      </c>
      <c r="AG36" s="21"/>
      <c r="AH36" s="24">
        <v>115</v>
      </c>
      <c r="AI36" s="24">
        <v>118</v>
      </c>
      <c r="AJ36" s="24">
        <v>118</v>
      </c>
      <c r="AK36" s="24">
        <v>113</v>
      </c>
      <c r="AL36" s="24">
        <v>103</v>
      </c>
      <c r="AM36" s="24">
        <f t="shared" si="67"/>
        <v>118</v>
      </c>
      <c r="AN36" s="24">
        <f t="shared" si="68"/>
        <v>116.33333333333333</v>
      </c>
      <c r="AO36" s="24">
        <f t="shared" si="69"/>
        <v>113</v>
      </c>
      <c r="AP36" s="24">
        <f t="shared" si="70"/>
        <v>113.4</v>
      </c>
      <c r="AQ36" s="37"/>
    </row>
    <row r="37" spans="1:43" ht="15.5" x14ac:dyDescent="0.35">
      <c r="A37" s="17"/>
      <c r="B37" s="28">
        <v>14</v>
      </c>
      <c r="C37" s="17"/>
      <c r="D37" s="24">
        <v>138</v>
      </c>
      <c r="E37" s="24">
        <v>131</v>
      </c>
      <c r="F37" s="24">
        <v>132</v>
      </c>
      <c r="G37" s="24">
        <v>132</v>
      </c>
      <c r="H37" s="24">
        <v>132</v>
      </c>
      <c r="I37" s="24">
        <f t="shared" si="71"/>
        <v>131.5</v>
      </c>
      <c r="J37" s="24">
        <f t="shared" si="56"/>
        <v>131.66666666666666</v>
      </c>
      <c r="K37" s="24">
        <f t="shared" si="57"/>
        <v>131.75</v>
      </c>
      <c r="L37" s="24">
        <f t="shared" si="58"/>
        <v>133</v>
      </c>
      <c r="M37" s="21"/>
      <c r="N37" s="24">
        <v>141</v>
      </c>
      <c r="O37" s="24">
        <v>135</v>
      </c>
      <c r="P37" s="24">
        <v>128</v>
      </c>
      <c r="Q37" s="24">
        <v>131</v>
      </c>
      <c r="R37" s="24">
        <v>134</v>
      </c>
      <c r="S37" s="24">
        <f t="shared" si="59"/>
        <v>131.5</v>
      </c>
      <c r="T37" s="24">
        <f t="shared" si="60"/>
        <v>131.33333333333334</v>
      </c>
      <c r="U37" s="24">
        <f t="shared" si="61"/>
        <v>132</v>
      </c>
      <c r="V37" s="24">
        <f t="shared" si="62"/>
        <v>133.80000000000001</v>
      </c>
      <c r="W37" s="21"/>
      <c r="X37" s="24">
        <v>127</v>
      </c>
      <c r="Y37" s="24">
        <v>134</v>
      </c>
      <c r="Z37" s="24">
        <v>132</v>
      </c>
      <c r="AA37" s="24">
        <v>132</v>
      </c>
      <c r="AB37" s="24">
        <v>139</v>
      </c>
      <c r="AC37" s="24">
        <f t="shared" si="63"/>
        <v>133</v>
      </c>
      <c r="AD37" s="24">
        <f t="shared" si="64"/>
        <v>132.66666666666666</v>
      </c>
      <c r="AE37" s="24">
        <f t="shared" si="65"/>
        <v>134.25</v>
      </c>
      <c r="AF37" s="24">
        <f t="shared" si="66"/>
        <v>132.80000000000001</v>
      </c>
      <c r="AG37" s="21"/>
      <c r="AH37" s="24">
        <v>134</v>
      </c>
      <c r="AI37" s="24">
        <v>131</v>
      </c>
      <c r="AJ37" s="24">
        <v>136</v>
      </c>
      <c r="AK37" s="24">
        <v>135</v>
      </c>
      <c r="AL37" s="24">
        <v>135</v>
      </c>
      <c r="AM37" s="24">
        <f t="shared" si="67"/>
        <v>133.5</v>
      </c>
      <c r="AN37" s="24">
        <f t="shared" si="68"/>
        <v>134</v>
      </c>
      <c r="AO37" s="24">
        <f t="shared" si="69"/>
        <v>134.25</v>
      </c>
      <c r="AP37" s="24">
        <f t="shared" si="70"/>
        <v>134.19999999999999</v>
      </c>
      <c r="AQ37" s="37"/>
    </row>
    <row r="38" spans="1:43" ht="15.5" x14ac:dyDescent="0.35">
      <c r="A38" s="17"/>
      <c r="B38" s="17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21"/>
      <c r="N38" s="18"/>
      <c r="O38" s="18"/>
      <c r="P38" s="18"/>
      <c r="Q38" s="18"/>
      <c r="R38" s="18"/>
      <c r="S38" s="18"/>
      <c r="T38" s="18"/>
      <c r="U38" s="18"/>
      <c r="V38" s="18"/>
      <c r="W38" s="21"/>
      <c r="X38" s="18"/>
      <c r="Y38" s="18"/>
      <c r="Z38" s="18"/>
      <c r="AA38" s="18"/>
      <c r="AB38" s="18"/>
      <c r="AC38" s="18"/>
      <c r="AD38" s="18"/>
      <c r="AE38" s="18"/>
      <c r="AF38" s="18"/>
      <c r="AG38" s="21"/>
      <c r="AH38" s="18"/>
      <c r="AI38" s="18"/>
      <c r="AJ38" s="18"/>
      <c r="AK38" s="18"/>
      <c r="AL38" s="18"/>
      <c r="AM38" s="18"/>
      <c r="AN38" s="18"/>
      <c r="AO38" s="18"/>
      <c r="AP38" s="18"/>
      <c r="AQ38" s="37"/>
    </row>
    <row r="39" spans="1:43" ht="15.5" x14ac:dyDescent="0.35">
      <c r="A39" s="17"/>
      <c r="B39" s="22"/>
      <c r="C39" s="18" t="e">
        <f>AVERAGE(C26:C30)</f>
        <v>#DIV/0!</v>
      </c>
      <c r="D39" s="23">
        <f>AVERAGE(D26:D37)</f>
        <v>116.36363636363636</v>
      </c>
      <c r="E39" s="23">
        <f t="shared" ref="E39:L39" si="72">AVERAGE(E26:E37)</f>
        <v>116.81818181818181</v>
      </c>
      <c r="F39" s="23">
        <f t="shared" si="72"/>
        <v>113.45454545454545</v>
      </c>
      <c r="G39" s="23">
        <f t="shared" si="72"/>
        <v>114</v>
      </c>
      <c r="H39" s="23">
        <f t="shared" si="72"/>
        <v>112.27272727272727</v>
      </c>
      <c r="I39" s="23">
        <f t="shared" si="72"/>
        <v>115.07272727272726</v>
      </c>
      <c r="J39" s="23">
        <f t="shared" si="72"/>
        <v>114.75757575757575</v>
      </c>
      <c r="K39" s="23">
        <f t="shared" si="72"/>
        <v>114.13636363636364</v>
      </c>
      <c r="L39" s="23">
        <f t="shared" si="72"/>
        <v>114.58181818181816</v>
      </c>
      <c r="M39" s="21"/>
      <c r="N39" s="23">
        <f>AVERAGE(N26:N37)</f>
        <v>116.63636363636364</v>
      </c>
      <c r="O39" s="23">
        <f t="shared" ref="O39:V39" si="73">AVERAGE(O26:O37)</f>
        <v>116</v>
      </c>
      <c r="P39" s="23">
        <f t="shared" si="73"/>
        <v>115.3</v>
      </c>
      <c r="Q39" s="23">
        <f t="shared" si="73"/>
        <v>112.4</v>
      </c>
      <c r="R39" s="23">
        <f t="shared" si="73"/>
        <v>114.5</v>
      </c>
      <c r="S39" s="23">
        <f t="shared" si="73"/>
        <v>115.77272727272727</v>
      </c>
      <c r="T39" s="23">
        <f t="shared" si="73"/>
        <v>114.81818181818181</v>
      </c>
      <c r="U39" s="23">
        <f t="shared" si="73"/>
        <v>114.81818181818181</v>
      </c>
      <c r="V39" s="23">
        <f t="shared" si="73"/>
        <v>115.15454545454544</v>
      </c>
      <c r="W39" s="21"/>
      <c r="X39" s="23">
        <f>AVERAGE(X26:X37)</f>
        <v>112</v>
      </c>
      <c r="Y39" s="23">
        <f t="shared" ref="Y39:AF39" si="74">AVERAGE(Y26:Y37)</f>
        <v>112.90909090909091</v>
      </c>
      <c r="Z39" s="23">
        <f t="shared" si="74"/>
        <v>111.18181818181819</v>
      </c>
      <c r="AA39" s="23">
        <f t="shared" si="74"/>
        <v>111.27272727272727</v>
      </c>
      <c r="AB39" s="23">
        <f t="shared" si="74"/>
        <v>109.9</v>
      </c>
      <c r="AC39" s="23">
        <f t="shared" si="74"/>
        <v>112.04545454545455</v>
      </c>
      <c r="AD39" s="23">
        <f t="shared" si="74"/>
        <v>111.78787878787881</v>
      </c>
      <c r="AE39" s="23">
        <f t="shared" si="74"/>
        <v>111.31818181818181</v>
      </c>
      <c r="AF39" s="23">
        <f t="shared" si="74"/>
        <v>111.46363636363638</v>
      </c>
      <c r="AG39" s="21"/>
      <c r="AH39" s="23">
        <f>AVERAGE(AH26:AH37)</f>
        <v>115.09090909090909</v>
      </c>
      <c r="AI39" s="23">
        <f t="shared" ref="AI39:AP39" si="75">AVERAGE(AI26:AI37)</f>
        <v>112.90909090909091</v>
      </c>
      <c r="AJ39" s="23">
        <f t="shared" si="75"/>
        <v>113.27272727272727</v>
      </c>
      <c r="AK39" s="23">
        <f t="shared" si="75"/>
        <v>111.90909090909091</v>
      </c>
      <c r="AL39" s="23">
        <f t="shared" si="75"/>
        <v>109.63636363636364</v>
      </c>
      <c r="AM39" s="23">
        <f t="shared" si="75"/>
        <v>113.09090909090909</v>
      </c>
      <c r="AN39" s="23">
        <f t="shared" si="75"/>
        <v>112.6969696969697</v>
      </c>
      <c r="AO39" s="23">
        <f t="shared" si="75"/>
        <v>111.93181818181819</v>
      </c>
      <c r="AP39" s="23">
        <f t="shared" si="75"/>
        <v>112.56363636363639</v>
      </c>
      <c r="AQ39" s="37"/>
    </row>
    <row r="40" spans="1:43" ht="15.5" x14ac:dyDescent="0.35">
      <c r="A40" s="18"/>
      <c r="B40" s="23"/>
      <c r="C40" s="18" t="e">
        <f>STDEV(C26:C30)</f>
        <v>#DIV/0!</v>
      </c>
      <c r="D40" s="23">
        <f>STDEV(D26:D37)</f>
        <v>7.9028188296673898</v>
      </c>
      <c r="E40" s="23">
        <f t="shared" ref="E40:L40" si="76">STDEV(E26:E37)</f>
        <v>6.2260450017355611</v>
      </c>
      <c r="F40" s="23">
        <f t="shared" si="76"/>
        <v>7.2022723686852661</v>
      </c>
      <c r="G40" s="23">
        <f t="shared" si="76"/>
        <v>7</v>
      </c>
      <c r="H40" s="23">
        <f t="shared" si="76"/>
        <v>7.7857679016383363</v>
      </c>
      <c r="I40" s="23">
        <f t="shared" si="76"/>
        <v>6.5679663380822699</v>
      </c>
      <c r="J40" s="23">
        <f t="shared" si="76"/>
        <v>6.5168003551349365</v>
      </c>
      <c r="K40" s="23">
        <f t="shared" si="76"/>
        <v>6.7651345481479863</v>
      </c>
      <c r="L40" s="23">
        <f t="shared" si="76"/>
        <v>6.8972194661063506</v>
      </c>
      <c r="M40" s="21"/>
      <c r="N40" s="23">
        <f>STDEV(N26:N37)</f>
        <v>11.842911190013435</v>
      </c>
      <c r="O40" s="23">
        <f t="shared" ref="O40:V40" si="77">STDEV(O26:O37)</f>
        <v>10.059821071967434</v>
      </c>
      <c r="P40" s="23">
        <f t="shared" si="77"/>
        <v>7.846442930823283</v>
      </c>
      <c r="Q40" s="23">
        <f t="shared" si="77"/>
        <v>11.423173328322079</v>
      </c>
      <c r="R40" s="23">
        <f t="shared" si="77"/>
        <v>10.384282995630143</v>
      </c>
      <c r="S40" s="23">
        <f t="shared" si="77"/>
        <v>8.701619493989714</v>
      </c>
      <c r="T40" s="23">
        <f t="shared" si="77"/>
        <v>9.2800426679618226</v>
      </c>
      <c r="U40" s="23">
        <f t="shared" si="77"/>
        <v>9.3935422692207204</v>
      </c>
      <c r="V40" s="23">
        <f t="shared" si="77"/>
        <v>9.8154331169198681</v>
      </c>
      <c r="W40" s="21"/>
      <c r="X40" s="23">
        <f>STDEV(X26:X37)</f>
        <v>12.907362240210041</v>
      </c>
      <c r="Y40" s="23">
        <f t="shared" ref="Y40:AF40" si="78">STDEV(Y26:Y37)</f>
        <v>14.010385758104908</v>
      </c>
      <c r="Z40" s="23">
        <f t="shared" si="78"/>
        <v>13.362770534722031</v>
      </c>
      <c r="AA40" s="23">
        <f t="shared" si="78"/>
        <v>13.446865129768439</v>
      </c>
      <c r="AB40" s="23">
        <f t="shared" si="78"/>
        <v>16.189502771858045</v>
      </c>
      <c r="AC40" s="23">
        <f t="shared" si="78"/>
        <v>13.589434398558554</v>
      </c>
      <c r="AD40" s="23">
        <f t="shared" si="78"/>
        <v>13.2113358120739</v>
      </c>
      <c r="AE40" s="23">
        <f t="shared" si="78"/>
        <v>13.614831484951816</v>
      </c>
      <c r="AF40" s="23">
        <f t="shared" si="78"/>
        <v>13.355618497641487</v>
      </c>
      <c r="AG40" s="21"/>
      <c r="AH40" s="23">
        <f>STDEV(AH26:AH37)</f>
        <v>8.8028920867467804</v>
      </c>
      <c r="AI40" s="23">
        <f t="shared" ref="AI40:AP40" si="79">STDEV(AI26:AI37)</f>
        <v>9.1918936618582059</v>
      </c>
      <c r="AJ40" s="23">
        <f t="shared" si="79"/>
        <v>10.900375306299404</v>
      </c>
      <c r="AK40" s="23">
        <f t="shared" si="79"/>
        <v>9.9945439661301751</v>
      </c>
      <c r="AL40" s="23">
        <f t="shared" si="79"/>
        <v>10.837644829691802</v>
      </c>
      <c r="AM40" s="23">
        <f t="shared" si="79"/>
        <v>9.8407778702147883</v>
      </c>
      <c r="AN40" s="23">
        <f t="shared" si="79"/>
        <v>9.8301741201426971</v>
      </c>
      <c r="AO40" s="23">
        <f t="shared" si="79"/>
        <v>9.9115405645962191</v>
      </c>
      <c r="AP40" s="23">
        <f t="shared" si="79"/>
        <v>9.5300863298579532</v>
      </c>
      <c r="AQ40" s="37"/>
    </row>
    <row r="41" spans="1:43" ht="15.5" x14ac:dyDescent="0.35">
      <c r="A41" s="17"/>
      <c r="B41" s="17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21"/>
      <c r="N41" s="18"/>
      <c r="O41" s="18"/>
      <c r="P41" s="18"/>
      <c r="Q41" s="18"/>
      <c r="R41" s="18"/>
      <c r="S41" s="18"/>
      <c r="T41" s="18"/>
      <c r="U41" s="18"/>
      <c r="V41" s="18"/>
      <c r="W41" s="21"/>
      <c r="X41" s="18"/>
      <c r="Y41" s="18"/>
      <c r="Z41" s="18"/>
      <c r="AA41" s="18"/>
      <c r="AB41" s="18"/>
      <c r="AC41" s="18"/>
      <c r="AD41" s="18"/>
      <c r="AE41" s="18"/>
      <c r="AF41" s="18"/>
      <c r="AG41" s="21"/>
      <c r="AH41" s="18"/>
      <c r="AI41" s="18"/>
      <c r="AJ41" s="18"/>
      <c r="AK41" s="18"/>
      <c r="AL41" s="18"/>
      <c r="AM41" s="18"/>
      <c r="AN41" s="18"/>
      <c r="AO41" s="18"/>
      <c r="AP41" s="18"/>
      <c r="AQ41" s="37"/>
    </row>
    <row r="42" spans="1:43" ht="15.5" x14ac:dyDescent="0.35">
      <c r="A42" s="17"/>
      <c r="B42" s="19"/>
      <c r="C42" s="17"/>
      <c r="D42" s="119" t="s">
        <v>21</v>
      </c>
      <c r="E42" s="119"/>
      <c r="F42" s="119"/>
      <c r="G42" s="119"/>
      <c r="H42" s="119"/>
      <c r="I42" s="119"/>
      <c r="J42" s="119"/>
      <c r="K42" s="119"/>
      <c r="L42" s="119"/>
      <c r="M42" s="21"/>
      <c r="N42" s="119" t="s">
        <v>21</v>
      </c>
      <c r="O42" s="119"/>
      <c r="P42" s="119"/>
      <c r="Q42" s="119"/>
      <c r="R42" s="119"/>
      <c r="S42" s="119"/>
      <c r="T42" s="119"/>
      <c r="U42" s="119"/>
      <c r="V42" s="119"/>
      <c r="W42" s="21"/>
      <c r="X42" s="119" t="s">
        <v>21</v>
      </c>
      <c r="Y42" s="119"/>
      <c r="Z42" s="119"/>
      <c r="AA42" s="119"/>
      <c r="AB42" s="119"/>
      <c r="AC42" s="119"/>
      <c r="AD42" s="119"/>
      <c r="AE42" s="119"/>
      <c r="AF42" s="119"/>
      <c r="AG42" s="21"/>
      <c r="AH42" s="119" t="s">
        <v>21</v>
      </c>
      <c r="AI42" s="119"/>
      <c r="AJ42" s="119"/>
      <c r="AK42" s="119"/>
      <c r="AL42" s="119"/>
      <c r="AM42" s="119"/>
      <c r="AN42" s="119"/>
      <c r="AO42" s="119"/>
      <c r="AP42" s="119"/>
      <c r="AQ42" s="68"/>
    </row>
    <row r="43" spans="1:43" ht="15.5" x14ac:dyDescent="0.35">
      <c r="A43" s="17"/>
      <c r="B43" s="20"/>
      <c r="C43" s="17"/>
      <c r="D43" s="118" t="s">
        <v>15</v>
      </c>
      <c r="E43" s="118"/>
      <c r="F43" s="118"/>
      <c r="G43" s="118"/>
      <c r="H43" s="118"/>
      <c r="I43" s="118"/>
      <c r="J43" s="118"/>
      <c r="K43" s="118"/>
      <c r="L43" s="118"/>
      <c r="M43" s="21"/>
      <c r="N43" s="118" t="s">
        <v>16</v>
      </c>
      <c r="O43" s="118"/>
      <c r="P43" s="118"/>
      <c r="Q43" s="118"/>
      <c r="R43" s="118"/>
      <c r="S43" s="118"/>
      <c r="T43" s="118"/>
      <c r="U43" s="118"/>
      <c r="V43" s="118"/>
      <c r="W43" s="21"/>
      <c r="X43" s="118" t="s">
        <v>17</v>
      </c>
      <c r="Y43" s="118"/>
      <c r="Z43" s="118"/>
      <c r="AA43" s="118"/>
      <c r="AB43" s="118"/>
      <c r="AC43" s="118"/>
      <c r="AD43" s="118"/>
      <c r="AE43" s="118"/>
      <c r="AF43" s="118"/>
      <c r="AG43" s="21"/>
      <c r="AH43" s="118" t="s">
        <v>18</v>
      </c>
      <c r="AI43" s="118"/>
      <c r="AJ43" s="118"/>
      <c r="AK43" s="118"/>
      <c r="AL43" s="118"/>
      <c r="AM43" s="118"/>
      <c r="AN43" s="118"/>
      <c r="AO43" s="118"/>
      <c r="AP43" s="118"/>
      <c r="AQ43" s="44"/>
    </row>
    <row r="44" spans="1:43" ht="15.5" x14ac:dyDescent="0.35">
      <c r="A44" s="17"/>
      <c r="B44" s="17"/>
      <c r="C44" s="17"/>
      <c r="D44" s="24">
        <v>1</v>
      </c>
      <c r="E44" s="24">
        <v>2</v>
      </c>
      <c r="F44" s="24">
        <v>3</v>
      </c>
      <c r="G44" s="24">
        <v>4</v>
      </c>
      <c r="H44" s="24">
        <v>5</v>
      </c>
      <c r="I44" s="24" t="s">
        <v>56</v>
      </c>
      <c r="J44" s="24" t="s">
        <v>57</v>
      </c>
      <c r="K44" s="24" t="s">
        <v>58</v>
      </c>
      <c r="L44" s="24" t="s">
        <v>59</v>
      </c>
      <c r="M44" s="21"/>
      <c r="N44" s="24">
        <v>1</v>
      </c>
      <c r="O44" s="24">
        <v>2</v>
      </c>
      <c r="P44" s="24">
        <v>3</v>
      </c>
      <c r="Q44" s="24">
        <v>4</v>
      </c>
      <c r="R44" s="24">
        <v>5</v>
      </c>
      <c r="S44" s="24" t="s">
        <v>56</v>
      </c>
      <c r="T44" s="24" t="s">
        <v>57</v>
      </c>
      <c r="U44" s="24" t="s">
        <v>58</v>
      </c>
      <c r="V44" s="24" t="s">
        <v>59</v>
      </c>
      <c r="W44" s="21"/>
      <c r="X44" s="24">
        <v>1</v>
      </c>
      <c r="Y44" s="24">
        <v>2</v>
      </c>
      <c r="Z44" s="24">
        <v>3</v>
      </c>
      <c r="AA44" s="24">
        <v>4</v>
      </c>
      <c r="AB44" s="24">
        <v>5</v>
      </c>
      <c r="AC44" s="24" t="s">
        <v>56</v>
      </c>
      <c r="AD44" s="24" t="s">
        <v>57</v>
      </c>
      <c r="AE44" s="24" t="s">
        <v>58</v>
      </c>
      <c r="AF44" s="24" t="s">
        <v>59</v>
      </c>
      <c r="AG44" s="21"/>
      <c r="AH44" s="24">
        <v>1</v>
      </c>
      <c r="AI44" s="24">
        <v>2</v>
      </c>
      <c r="AJ44" s="24">
        <v>3</v>
      </c>
      <c r="AK44" s="24">
        <v>4</v>
      </c>
      <c r="AL44" s="24">
        <v>5</v>
      </c>
      <c r="AM44" s="24" t="s">
        <v>56</v>
      </c>
      <c r="AN44" s="24" t="s">
        <v>57</v>
      </c>
      <c r="AO44" s="24" t="s">
        <v>58</v>
      </c>
      <c r="AP44" s="24" t="s">
        <v>59</v>
      </c>
      <c r="AQ44" s="37"/>
    </row>
    <row r="45" spans="1:43" ht="15.5" x14ac:dyDescent="0.35">
      <c r="A45" s="17"/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21"/>
      <c r="N45" s="18"/>
      <c r="O45" s="18"/>
      <c r="P45" s="18"/>
      <c r="Q45" s="18"/>
      <c r="R45" s="18"/>
      <c r="S45" s="18"/>
      <c r="T45" s="18"/>
      <c r="U45" s="18"/>
      <c r="V45" s="18"/>
      <c r="W45" s="21"/>
      <c r="X45" s="18"/>
      <c r="Y45" s="18"/>
      <c r="Z45" s="18"/>
      <c r="AA45" s="18"/>
      <c r="AB45" s="18"/>
      <c r="AC45" s="18"/>
      <c r="AD45" s="18"/>
      <c r="AE45" s="18"/>
      <c r="AF45" s="18"/>
      <c r="AG45" s="21"/>
      <c r="AH45" s="18"/>
      <c r="AI45" s="18"/>
      <c r="AJ45" s="18"/>
      <c r="AK45" s="18"/>
      <c r="AL45" s="18"/>
      <c r="AM45" s="18"/>
      <c r="AN45" s="18"/>
      <c r="AO45" s="18"/>
      <c r="AP45" s="18"/>
      <c r="AQ45" s="37"/>
    </row>
    <row r="46" spans="1:43" ht="15.5" x14ac:dyDescent="0.35">
      <c r="A46" s="17"/>
      <c r="B46" s="28">
        <v>1</v>
      </c>
      <c r="C46" s="17"/>
      <c r="D46" s="24">
        <v>112</v>
      </c>
      <c r="E46" s="24">
        <v>113</v>
      </c>
      <c r="F46" s="24">
        <v>110</v>
      </c>
      <c r="G46" s="24">
        <v>106</v>
      </c>
      <c r="H46" s="24">
        <v>108</v>
      </c>
      <c r="I46" s="24">
        <f>AVERAGE(E46:F46)</f>
        <v>111.5</v>
      </c>
      <c r="J46" s="24">
        <f>AVERAGE(E46:G46)</f>
        <v>109.66666666666667</v>
      </c>
      <c r="K46" s="24">
        <f>AVERAGE(E46:H46)</f>
        <v>109.25</v>
      </c>
      <c r="L46" s="24">
        <f>AVERAGE(D46:H46)</f>
        <v>109.8</v>
      </c>
      <c r="M46" s="21"/>
      <c r="N46" s="24">
        <v>106</v>
      </c>
      <c r="O46" s="24">
        <v>104</v>
      </c>
      <c r="P46" s="24">
        <v>101</v>
      </c>
      <c r="Q46" s="24">
        <v>102</v>
      </c>
      <c r="R46" s="24">
        <v>119</v>
      </c>
      <c r="S46" s="24">
        <f>AVERAGE(O46:P46)</f>
        <v>102.5</v>
      </c>
      <c r="T46" s="24">
        <f>AVERAGE(O46:Q46)</f>
        <v>102.33333333333333</v>
      </c>
      <c r="U46" s="24">
        <f>AVERAGE(O46:R46)</f>
        <v>106.5</v>
      </c>
      <c r="V46" s="24">
        <f>AVERAGE(N46:R46)</f>
        <v>106.4</v>
      </c>
      <c r="W46" s="21"/>
      <c r="X46" s="24">
        <v>111</v>
      </c>
      <c r="Y46" s="24">
        <v>106</v>
      </c>
      <c r="Z46" s="24">
        <v>105</v>
      </c>
      <c r="AA46" s="24">
        <v>104</v>
      </c>
      <c r="AB46" s="24">
        <v>104</v>
      </c>
      <c r="AC46" s="24">
        <f>AVERAGE(Y46:Z46)</f>
        <v>105.5</v>
      </c>
      <c r="AD46" s="24">
        <f>AVERAGE(Y46:AA46)</f>
        <v>105</v>
      </c>
      <c r="AE46" s="24">
        <f>AVERAGE(Y46:AB46)</f>
        <v>104.75</v>
      </c>
      <c r="AF46" s="24">
        <f>AVERAGE(X46:AB46)</f>
        <v>106</v>
      </c>
      <c r="AG46" s="21"/>
      <c r="AH46" s="24">
        <v>105</v>
      </c>
      <c r="AI46" s="24">
        <v>121</v>
      </c>
      <c r="AJ46" s="24">
        <v>100</v>
      </c>
      <c r="AK46" s="24">
        <v>114</v>
      </c>
      <c r="AL46" s="24">
        <v>118</v>
      </c>
      <c r="AM46" s="24">
        <f>AVERAGE(AI46:AJ46)</f>
        <v>110.5</v>
      </c>
      <c r="AN46" s="24">
        <f>AVERAGE(AI46:AK46)</f>
        <v>111.66666666666667</v>
      </c>
      <c r="AO46" s="24">
        <f>AVERAGE(AI46:AL46)</f>
        <v>113.25</v>
      </c>
      <c r="AP46" s="24">
        <f>AVERAGE(AH46:AL46)</f>
        <v>111.6</v>
      </c>
      <c r="AQ46" s="37"/>
    </row>
    <row r="47" spans="1:43" ht="15.5" x14ac:dyDescent="0.35">
      <c r="A47" s="17"/>
      <c r="B47" s="28">
        <v>2</v>
      </c>
      <c r="C47" s="17"/>
      <c r="D47" s="24">
        <v>115</v>
      </c>
      <c r="E47" s="24">
        <v>115</v>
      </c>
      <c r="F47" s="24">
        <v>116</v>
      </c>
      <c r="G47" s="24">
        <v>119</v>
      </c>
      <c r="H47" s="24">
        <v>110</v>
      </c>
      <c r="I47" s="24">
        <f t="shared" ref="I47:I49" si="80">AVERAGE(E47:F47)</f>
        <v>115.5</v>
      </c>
      <c r="J47" s="24">
        <f t="shared" ref="J47:J50" si="81">AVERAGE(E47:G47)</f>
        <v>116.66666666666667</v>
      </c>
      <c r="K47" s="24">
        <f t="shared" ref="K47:K50" si="82">AVERAGE(E47:H47)</f>
        <v>115</v>
      </c>
      <c r="L47" s="24">
        <f t="shared" ref="L47:L50" si="83">AVERAGE(D47:H47)</f>
        <v>115</v>
      </c>
      <c r="M47" s="21"/>
      <c r="N47" s="24">
        <v>129</v>
      </c>
      <c r="O47" s="24">
        <v>128</v>
      </c>
      <c r="P47" s="24">
        <v>127</v>
      </c>
      <c r="Q47" s="24">
        <v>125</v>
      </c>
      <c r="R47" s="24">
        <v>125</v>
      </c>
      <c r="S47" s="24">
        <v>126</v>
      </c>
      <c r="T47" s="24">
        <f t="shared" ref="T47:T50" si="84">AVERAGE(O47:Q47)</f>
        <v>126.66666666666667</v>
      </c>
      <c r="U47" s="24">
        <f t="shared" ref="U47:U50" si="85">AVERAGE(O47:R47)</f>
        <v>126.25</v>
      </c>
      <c r="V47" s="24">
        <f t="shared" ref="V47:V50" si="86">AVERAGE(N47:R47)</f>
        <v>126.8</v>
      </c>
      <c r="W47" s="21"/>
      <c r="X47" s="24">
        <v>129</v>
      </c>
      <c r="Y47" s="24">
        <v>123</v>
      </c>
      <c r="Z47" s="24">
        <v>122</v>
      </c>
      <c r="AA47" s="24">
        <v>125</v>
      </c>
      <c r="AB47" s="24">
        <v>124</v>
      </c>
      <c r="AC47" s="24">
        <f t="shared" ref="AC47:AC50" si="87">AVERAGE(Y47:Z47)</f>
        <v>122.5</v>
      </c>
      <c r="AD47" s="24">
        <f t="shared" ref="AD47:AD50" si="88">AVERAGE(Y47:AA47)</f>
        <v>123.33333333333333</v>
      </c>
      <c r="AE47" s="24">
        <f t="shared" ref="AE47:AE50" si="89">AVERAGE(Y47:AB47)</f>
        <v>123.5</v>
      </c>
      <c r="AF47" s="24">
        <f t="shared" ref="AF47:AF50" si="90">AVERAGE(X47:AB47)</f>
        <v>124.6</v>
      </c>
      <c r="AG47" s="21"/>
      <c r="AH47" s="24">
        <v>126</v>
      </c>
      <c r="AI47" s="24">
        <v>125</v>
      </c>
      <c r="AJ47" s="24">
        <v>130</v>
      </c>
      <c r="AK47" s="24">
        <v>126</v>
      </c>
      <c r="AL47" s="24">
        <v>125</v>
      </c>
      <c r="AM47" s="24">
        <f t="shared" ref="AM47:AM50" si="91">AVERAGE(AI47:AJ47)</f>
        <v>127.5</v>
      </c>
      <c r="AN47" s="24">
        <f t="shared" ref="AN47:AN50" si="92">AVERAGE(AI47:AK47)</f>
        <v>127</v>
      </c>
      <c r="AO47" s="24">
        <f t="shared" ref="AO47:AO50" si="93">AVERAGE(AI47:AL47)</f>
        <v>126.5</v>
      </c>
      <c r="AP47" s="24">
        <f t="shared" ref="AP47:AP50" si="94">AVERAGE(AH47:AL47)</f>
        <v>126.4</v>
      </c>
      <c r="AQ47" s="37"/>
    </row>
    <row r="48" spans="1:43" ht="15.5" x14ac:dyDescent="0.35">
      <c r="A48" s="17"/>
      <c r="B48" s="28">
        <v>3</v>
      </c>
      <c r="C48" s="17"/>
      <c r="D48" s="24">
        <v>110</v>
      </c>
      <c r="E48" s="24">
        <v>110</v>
      </c>
      <c r="F48" s="24">
        <v>108</v>
      </c>
      <c r="G48" s="24">
        <v>107</v>
      </c>
      <c r="H48" s="24">
        <v>106</v>
      </c>
      <c r="I48" s="24">
        <f t="shared" si="80"/>
        <v>109</v>
      </c>
      <c r="J48" s="24">
        <f t="shared" si="81"/>
        <v>108.33333333333333</v>
      </c>
      <c r="K48" s="24">
        <f t="shared" si="82"/>
        <v>107.75</v>
      </c>
      <c r="L48" s="24">
        <f t="shared" si="83"/>
        <v>108.2</v>
      </c>
      <c r="M48" s="21">
        <v>118</v>
      </c>
      <c r="N48" s="24">
        <v>118</v>
      </c>
      <c r="O48" s="24">
        <v>117</v>
      </c>
      <c r="P48" s="24">
        <v>117</v>
      </c>
      <c r="Q48" s="24">
        <v>114</v>
      </c>
      <c r="R48" s="24">
        <v>118</v>
      </c>
      <c r="S48" s="24">
        <f t="shared" ref="S48:S50" si="95">AVERAGE(O48:P48)</f>
        <v>117</v>
      </c>
      <c r="T48" s="24">
        <f t="shared" si="84"/>
        <v>116</v>
      </c>
      <c r="U48" s="24">
        <f t="shared" si="85"/>
        <v>116.5</v>
      </c>
      <c r="V48" s="24">
        <f t="shared" si="86"/>
        <v>116.8</v>
      </c>
      <c r="W48" s="21"/>
      <c r="X48" s="24">
        <v>121</v>
      </c>
      <c r="Y48" s="24">
        <v>121</v>
      </c>
      <c r="Z48" s="24">
        <v>117</v>
      </c>
      <c r="AA48" s="24">
        <v>110</v>
      </c>
      <c r="AB48" s="24">
        <v>112</v>
      </c>
      <c r="AC48" s="24">
        <f t="shared" si="87"/>
        <v>119</v>
      </c>
      <c r="AD48" s="24">
        <f t="shared" si="88"/>
        <v>116</v>
      </c>
      <c r="AE48" s="24">
        <f t="shared" si="89"/>
        <v>115</v>
      </c>
      <c r="AF48" s="24">
        <f t="shared" si="90"/>
        <v>116.2</v>
      </c>
      <c r="AG48" s="21"/>
      <c r="AH48" s="24">
        <v>119</v>
      </c>
      <c r="AI48" s="24">
        <v>123</v>
      </c>
      <c r="AJ48" s="24">
        <v>119</v>
      </c>
      <c r="AK48" s="24">
        <v>121</v>
      </c>
      <c r="AL48" s="24">
        <v>120</v>
      </c>
      <c r="AM48" s="24">
        <f t="shared" si="91"/>
        <v>121</v>
      </c>
      <c r="AN48" s="24">
        <f t="shared" si="92"/>
        <v>121</v>
      </c>
      <c r="AO48" s="24">
        <f t="shared" si="93"/>
        <v>120.75</v>
      </c>
      <c r="AP48" s="24">
        <f t="shared" si="94"/>
        <v>120.4</v>
      </c>
      <c r="AQ48" s="37"/>
    </row>
    <row r="49" spans="1:43" ht="15.5" x14ac:dyDescent="0.35">
      <c r="A49" s="17"/>
      <c r="B49" s="28">
        <v>4</v>
      </c>
      <c r="C49" s="17"/>
      <c r="D49" s="24">
        <v>108</v>
      </c>
      <c r="E49" s="24">
        <v>107</v>
      </c>
      <c r="F49" s="24">
        <v>107</v>
      </c>
      <c r="G49" s="24">
        <v>103</v>
      </c>
      <c r="H49" s="24">
        <v>108</v>
      </c>
      <c r="I49" s="24">
        <f t="shared" si="80"/>
        <v>107</v>
      </c>
      <c r="J49" s="24">
        <f t="shared" si="81"/>
        <v>105.66666666666667</v>
      </c>
      <c r="K49" s="24">
        <f t="shared" si="82"/>
        <v>106.25</v>
      </c>
      <c r="L49" s="24">
        <f t="shared" si="83"/>
        <v>106.6</v>
      </c>
      <c r="M49" s="21"/>
      <c r="N49" s="24">
        <v>126</v>
      </c>
      <c r="O49" s="24">
        <v>115</v>
      </c>
      <c r="P49" s="24">
        <v>119</v>
      </c>
      <c r="Q49" s="24">
        <v>122</v>
      </c>
      <c r="R49" s="24">
        <v>120</v>
      </c>
      <c r="S49" s="24">
        <f t="shared" si="95"/>
        <v>117</v>
      </c>
      <c r="T49" s="24">
        <f t="shared" si="84"/>
        <v>118.66666666666667</v>
      </c>
      <c r="U49" s="24">
        <f t="shared" si="85"/>
        <v>119</v>
      </c>
      <c r="V49" s="24">
        <f t="shared" si="86"/>
        <v>120.4</v>
      </c>
      <c r="W49" s="21"/>
      <c r="X49" s="24">
        <v>137</v>
      </c>
      <c r="Y49" s="24">
        <v>126</v>
      </c>
      <c r="Z49" s="24">
        <v>135</v>
      </c>
      <c r="AA49" s="24">
        <v>133</v>
      </c>
      <c r="AB49" s="24"/>
      <c r="AC49" s="24">
        <f t="shared" si="87"/>
        <v>130.5</v>
      </c>
      <c r="AD49" s="24">
        <f t="shared" si="88"/>
        <v>131.33333333333334</v>
      </c>
      <c r="AE49" s="24">
        <f t="shared" si="89"/>
        <v>131.33333333333334</v>
      </c>
      <c r="AF49" s="24">
        <f t="shared" si="90"/>
        <v>132.75</v>
      </c>
      <c r="AG49" s="21"/>
      <c r="AH49" s="24">
        <v>154</v>
      </c>
      <c r="AI49" s="24">
        <v>132</v>
      </c>
      <c r="AJ49" s="24">
        <v>148</v>
      </c>
      <c r="AK49" s="24">
        <v>138</v>
      </c>
      <c r="AL49" s="115"/>
      <c r="AM49" s="24">
        <f t="shared" si="91"/>
        <v>140</v>
      </c>
      <c r="AN49" s="24">
        <f t="shared" si="92"/>
        <v>139.33333333333334</v>
      </c>
      <c r="AO49" s="24">
        <f t="shared" si="93"/>
        <v>139.33333333333334</v>
      </c>
      <c r="AP49" s="24">
        <f t="shared" si="94"/>
        <v>143</v>
      </c>
      <c r="AQ49" s="37"/>
    </row>
    <row r="50" spans="1:43" ht="15.5" x14ac:dyDescent="0.35">
      <c r="A50" s="17"/>
      <c r="B50" s="28">
        <v>5</v>
      </c>
      <c r="C50" s="17"/>
      <c r="D50" s="24">
        <v>131</v>
      </c>
      <c r="E50" s="24">
        <v>126</v>
      </c>
      <c r="F50" s="24">
        <v>133</v>
      </c>
      <c r="G50" s="24">
        <v>126</v>
      </c>
      <c r="H50" s="24">
        <v>128</v>
      </c>
      <c r="I50" s="24">
        <v>128</v>
      </c>
      <c r="J50" s="24">
        <f t="shared" si="81"/>
        <v>128.33333333333334</v>
      </c>
      <c r="K50" s="24">
        <f t="shared" si="82"/>
        <v>128.25</v>
      </c>
      <c r="L50" s="24">
        <f t="shared" si="83"/>
        <v>128.80000000000001</v>
      </c>
      <c r="M50" s="21"/>
      <c r="N50" s="24">
        <v>137</v>
      </c>
      <c r="O50" s="24">
        <v>134</v>
      </c>
      <c r="P50" s="24">
        <v>132</v>
      </c>
      <c r="Q50" s="24">
        <v>129</v>
      </c>
      <c r="R50" s="24">
        <v>132</v>
      </c>
      <c r="S50" s="24">
        <f t="shared" si="95"/>
        <v>133</v>
      </c>
      <c r="T50" s="24">
        <f t="shared" si="84"/>
        <v>131.66666666666666</v>
      </c>
      <c r="U50" s="24">
        <f t="shared" si="85"/>
        <v>131.75</v>
      </c>
      <c r="V50" s="24">
        <f t="shared" si="86"/>
        <v>132.80000000000001</v>
      </c>
      <c r="W50" s="21"/>
      <c r="X50" s="24">
        <v>128</v>
      </c>
      <c r="Y50" s="24">
        <v>131</v>
      </c>
      <c r="Z50" s="24">
        <v>132</v>
      </c>
      <c r="AA50" s="24">
        <v>134</v>
      </c>
      <c r="AB50" s="24">
        <v>129</v>
      </c>
      <c r="AC50" s="24">
        <f t="shared" si="87"/>
        <v>131.5</v>
      </c>
      <c r="AD50" s="24">
        <f t="shared" si="88"/>
        <v>132.33333333333334</v>
      </c>
      <c r="AE50" s="24">
        <f t="shared" si="89"/>
        <v>131.5</v>
      </c>
      <c r="AF50" s="24">
        <f t="shared" si="90"/>
        <v>130.80000000000001</v>
      </c>
      <c r="AG50" s="21"/>
      <c r="AH50" s="24">
        <v>136</v>
      </c>
      <c r="AI50" s="24">
        <v>136</v>
      </c>
      <c r="AJ50" s="24">
        <v>135</v>
      </c>
      <c r="AK50" s="24">
        <v>133</v>
      </c>
      <c r="AL50" s="24">
        <v>130</v>
      </c>
      <c r="AM50" s="24">
        <f t="shared" si="91"/>
        <v>135.5</v>
      </c>
      <c r="AN50" s="24">
        <f t="shared" si="92"/>
        <v>134.66666666666666</v>
      </c>
      <c r="AO50" s="24">
        <f t="shared" si="93"/>
        <v>133.5</v>
      </c>
      <c r="AP50" s="24">
        <f t="shared" si="94"/>
        <v>134</v>
      </c>
      <c r="AQ50" s="37"/>
    </row>
    <row r="51" spans="1:43" ht="15.5" x14ac:dyDescent="0.35">
      <c r="A51" s="17"/>
      <c r="B51" s="28">
        <v>7</v>
      </c>
      <c r="C51" s="17"/>
      <c r="D51" s="24">
        <v>114</v>
      </c>
      <c r="E51" s="24">
        <v>117</v>
      </c>
      <c r="F51" s="24">
        <v>119</v>
      </c>
      <c r="G51" s="24">
        <v>113</v>
      </c>
      <c r="H51" s="24">
        <v>112</v>
      </c>
      <c r="I51" s="24">
        <v>129</v>
      </c>
      <c r="J51" s="24">
        <f t="shared" ref="J51:J57" si="96">AVERAGE(E51:G51)</f>
        <v>116.33333333333333</v>
      </c>
      <c r="K51" s="24">
        <f t="shared" ref="K51:K57" si="97">AVERAGE(E51:H51)</f>
        <v>115.25</v>
      </c>
      <c r="L51" s="24">
        <f t="shared" ref="L51:L57" si="98">AVERAGE(D51:H51)</f>
        <v>115</v>
      </c>
      <c r="M51" s="21"/>
      <c r="N51" s="24">
        <v>119</v>
      </c>
      <c r="O51" s="24">
        <v>115</v>
      </c>
      <c r="P51" s="24">
        <v>117</v>
      </c>
      <c r="Q51" s="24">
        <v>120</v>
      </c>
      <c r="R51" s="24">
        <v>116</v>
      </c>
      <c r="S51" s="24">
        <f t="shared" ref="S51:S57" si="99">AVERAGE(O51:P51)</f>
        <v>116</v>
      </c>
      <c r="T51" s="24">
        <f t="shared" ref="T51:T57" si="100">AVERAGE(O51:Q51)</f>
        <v>117.33333333333333</v>
      </c>
      <c r="U51" s="24">
        <f t="shared" ref="U51:U57" si="101">AVERAGE(O51:R51)</f>
        <v>117</v>
      </c>
      <c r="V51" s="24">
        <f t="shared" ref="V51:V57" si="102">AVERAGE(N51:R51)</f>
        <v>117.4</v>
      </c>
      <c r="W51" s="21"/>
      <c r="X51" s="24">
        <v>126</v>
      </c>
      <c r="Y51" s="24">
        <v>121</v>
      </c>
      <c r="Z51" s="24">
        <v>120</v>
      </c>
      <c r="AA51" s="24">
        <v>119</v>
      </c>
      <c r="AB51" s="24">
        <v>122</v>
      </c>
      <c r="AC51" s="24">
        <f t="shared" ref="AC51:AC57" si="103">AVERAGE(Y51:Z51)</f>
        <v>120.5</v>
      </c>
      <c r="AD51" s="24">
        <f t="shared" ref="AD51:AD57" si="104">AVERAGE(Y51:AA51)</f>
        <v>120</v>
      </c>
      <c r="AE51" s="24">
        <f t="shared" ref="AE51:AE57" si="105">AVERAGE(Y51:AB51)</f>
        <v>120.5</v>
      </c>
      <c r="AF51" s="24">
        <f t="shared" ref="AF51:AF57" si="106">AVERAGE(X51:AB51)</f>
        <v>121.6</v>
      </c>
      <c r="AG51" s="21"/>
      <c r="AH51" s="24">
        <v>124</v>
      </c>
      <c r="AI51" s="24">
        <v>121</v>
      </c>
      <c r="AJ51" s="24">
        <v>122</v>
      </c>
      <c r="AK51" s="24">
        <v>110</v>
      </c>
      <c r="AL51" s="24">
        <v>124</v>
      </c>
      <c r="AM51" s="24">
        <f t="shared" ref="AM51:AM57" si="107">AVERAGE(AI51:AJ51)</f>
        <v>121.5</v>
      </c>
      <c r="AN51" s="24">
        <f t="shared" ref="AN51:AN57" si="108">AVERAGE(AI51:AK51)</f>
        <v>117.66666666666667</v>
      </c>
      <c r="AO51" s="24">
        <f t="shared" ref="AO51:AO57" si="109">AVERAGE(AI51:AL51)</f>
        <v>119.25</v>
      </c>
      <c r="AP51" s="24">
        <f t="shared" ref="AP51:AP57" si="110">AVERAGE(AH51:AL51)</f>
        <v>120.2</v>
      </c>
      <c r="AQ51" s="37"/>
    </row>
    <row r="52" spans="1:43" ht="15.5" x14ac:dyDescent="0.35">
      <c r="A52" s="17"/>
      <c r="B52" s="28">
        <v>8</v>
      </c>
      <c r="C52" s="17"/>
      <c r="D52" s="24">
        <v>113</v>
      </c>
      <c r="E52" s="24">
        <v>105</v>
      </c>
      <c r="F52" s="24">
        <v>103</v>
      </c>
      <c r="G52" s="24">
        <v>105</v>
      </c>
      <c r="H52" s="24">
        <v>104</v>
      </c>
      <c r="I52" s="24">
        <v>130</v>
      </c>
      <c r="J52" s="24">
        <f t="shared" si="96"/>
        <v>104.33333333333333</v>
      </c>
      <c r="K52" s="24">
        <f t="shared" si="97"/>
        <v>104.25</v>
      </c>
      <c r="L52" s="24">
        <f t="shared" si="98"/>
        <v>106</v>
      </c>
      <c r="M52" s="21"/>
      <c r="N52" s="24">
        <v>105</v>
      </c>
      <c r="O52" s="24">
        <v>101</v>
      </c>
      <c r="P52" s="24">
        <v>105</v>
      </c>
      <c r="Q52" s="24">
        <v>111</v>
      </c>
      <c r="R52" s="24">
        <v>102</v>
      </c>
      <c r="S52" s="24">
        <f t="shared" si="99"/>
        <v>103</v>
      </c>
      <c r="T52" s="24">
        <f t="shared" si="100"/>
        <v>105.66666666666667</v>
      </c>
      <c r="U52" s="24">
        <f t="shared" si="101"/>
        <v>104.75</v>
      </c>
      <c r="V52" s="24">
        <f t="shared" si="102"/>
        <v>104.8</v>
      </c>
      <c r="W52" s="21"/>
      <c r="X52" s="24">
        <v>116</v>
      </c>
      <c r="Y52" s="24">
        <v>115</v>
      </c>
      <c r="Z52" s="24">
        <v>118</v>
      </c>
      <c r="AA52" s="24">
        <v>112</v>
      </c>
      <c r="AB52" s="24">
        <v>120</v>
      </c>
      <c r="AC52" s="24">
        <f t="shared" si="103"/>
        <v>116.5</v>
      </c>
      <c r="AD52" s="24">
        <f t="shared" si="104"/>
        <v>115</v>
      </c>
      <c r="AE52" s="24">
        <f t="shared" si="105"/>
        <v>116.25</v>
      </c>
      <c r="AF52" s="24">
        <f t="shared" si="106"/>
        <v>116.2</v>
      </c>
      <c r="AG52" s="21"/>
      <c r="AH52" s="24">
        <v>111</v>
      </c>
      <c r="AI52" s="24">
        <v>114</v>
      </c>
      <c r="AJ52" s="24">
        <v>110</v>
      </c>
      <c r="AK52" s="24">
        <v>105</v>
      </c>
      <c r="AL52" s="24">
        <v>116</v>
      </c>
      <c r="AM52" s="24">
        <f t="shared" si="107"/>
        <v>112</v>
      </c>
      <c r="AN52" s="24">
        <f t="shared" si="108"/>
        <v>109.66666666666667</v>
      </c>
      <c r="AO52" s="24">
        <f t="shared" si="109"/>
        <v>111.25</v>
      </c>
      <c r="AP52" s="24">
        <f t="shared" si="110"/>
        <v>111.2</v>
      </c>
      <c r="AQ52" s="37"/>
    </row>
    <row r="53" spans="1:43" ht="15.5" x14ac:dyDescent="0.35">
      <c r="A53" s="17"/>
      <c r="B53" s="28">
        <v>9</v>
      </c>
      <c r="C53" s="17"/>
      <c r="D53" s="24"/>
      <c r="E53" s="24"/>
      <c r="F53" s="24"/>
      <c r="G53" s="24"/>
      <c r="H53" s="24"/>
      <c r="I53" s="24"/>
      <c r="J53" s="24"/>
      <c r="K53" s="24"/>
      <c r="L53" s="24"/>
      <c r="M53" s="21"/>
      <c r="N53" s="24"/>
      <c r="O53" s="24"/>
      <c r="P53" s="24"/>
      <c r="Q53" s="24"/>
      <c r="R53" s="24"/>
      <c r="S53" s="24"/>
      <c r="T53" s="24"/>
      <c r="U53" s="24"/>
      <c r="V53" s="24"/>
      <c r="W53" s="21"/>
      <c r="X53" s="24"/>
      <c r="Y53" s="24"/>
      <c r="Z53" s="24"/>
      <c r="AA53" s="24"/>
      <c r="AB53" s="24"/>
      <c r="AC53" s="24"/>
      <c r="AD53" s="24"/>
      <c r="AE53" s="24"/>
      <c r="AF53" s="24"/>
      <c r="AG53" s="21"/>
      <c r="AH53" s="24"/>
      <c r="AI53" s="24"/>
      <c r="AJ53" s="24"/>
      <c r="AK53" s="24"/>
      <c r="AL53" s="24"/>
      <c r="AM53" s="24"/>
      <c r="AN53" s="24"/>
      <c r="AO53" s="24"/>
      <c r="AP53" s="24"/>
      <c r="AQ53" s="37"/>
    </row>
    <row r="54" spans="1:43" ht="15.5" x14ac:dyDescent="0.35">
      <c r="A54" s="17"/>
      <c r="B54" s="28">
        <v>11</v>
      </c>
      <c r="C54" s="17"/>
      <c r="D54" s="24">
        <v>117</v>
      </c>
      <c r="E54" s="24">
        <v>113</v>
      </c>
      <c r="F54" s="24">
        <v>118</v>
      </c>
      <c r="G54" s="24">
        <v>110</v>
      </c>
      <c r="H54" s="24">
        <v>105</v>
      </c>
      <c r="I54" s="24">
        <v>112.6</v>
      </c>
      <c r="J54" s="24">
        <f t="shared" si="96"/>
        <v>113.66666666666667</v>
      </c>
      <c r="K54" s="24">
        <f t="shared" si="97"/>
        <v>111.5</v>
      </c>
      <c r="L54" s="24">
        <f t="shared" si="98"/>
        <v>112.6</v>
      </c>
      <c r="M54" s="21"/>
      <c r="N54" s="24">
        <v>113</v>
      </c>
      <c r="O54" s="24">
        <v>110</v>
      </c>
      <c r="P54" s="24">
        <v>109</v>
      </c>
      <c r="Q54" s="24">
        <v>128</v>
      </c>
      <c r="R54" s="24">
        <v>117</v>
      </c>
      <c r="S54" s="24">
        <f t="shared" si="99"/>
        <v>109.5</v>
      </c>
      <c r="T54" s="24">
        <f t="shared" si="100"/>
        <v>115.66666666666667</v>
      </c>
      <c r="U54" s="24">
        <f t="shared" si="101"/>
        <v>116</v>
      </c>
      <c r="V54" s="24">
        <f t="shared" si="102"/>
        <v>115.4</v>
      </c>
      <c r="W54" s="21"/>
      <c r="X54" s="24">
        <v>122</v>
      </c>
      <c r="Y54" s="24">
        <v>117</v>
      </c>
      <c r="Z54" s="24">
        <v>118</v>
      </c>
      <c r="AA54" s="24">
        <v>120</v>
      </c>
      <c r="AB54" s="24">
        <v>106</v>
      </c>
      <c r="AC54" s="24">
        <f t="shared" si="103"/>
        <v>117.5</v>
      </c>
      <c r="AD54" s="24">
        <f t="shared" si="104"/>
        <v>118.33333333333333</v>
      </c>
      <c r="AE54" s="24">
        <f t="shared" si="105"/>
        <v>115.25</v>
      </c>
      <c r="AF54" s="24">
        <f t="shared" si="106"/>
        <v>116.6</v>
      </c>
      <c r="AG54" s="21"/>
      <c r="AH54" s="24">
        <v>128</v>
      </c>
      <c r="AI54" s="24">
        <v>106</v>
      </c>
      <c r="AJ54" s="24">
        <v>101</v>
      </c>
      <c r="AK54" s="24">
        <v>113</v>
      </c>
      <c r="AL54" s="24">
        <v>112</v>
      </c>
      <c r="AM54" s="24">
        <f t="shared" si="107"/>
        <v>103.5</v>
      </c>
      <c r="AN54" s="24">
        <f t="shared" si="108"/>
        <v>106.66666666666667</v>
      </c>
      <c r="AO54" s="24">
        <f t="shared" si="109"/>
        <v>108</v>
      </c>
      <c r="AP54" s="24">
        <f t="shared" si="110"/>
        <v>112</v>
      </c>
      <c r="AQ54" s="37"/>
    </row>
    <row r="55" spans="1:43" ht="15.5" x14ac:dyDescent="0.35">
      <c r="A55" s="17"/>
      <c r="B55" s="28">
        <v>12</v>
      </c>
      <c r="C55" s="17"/>
      <c r="D55" s="24">
        <v>113</v>
      </c>
      <c r="E55" s="24">
        <v>112</v>
      </c>
      <c r="F55" s="24">
        <v>101</v>
      </c>
      <c r="G55" s="24">
        <v>111</v>
      </c>
      <c r="H55" s="24">
        <v>110</v>
      </c>
      <c r="I55" s="24">
        <v>133</v>
      </c>
      <c r="J55" s="24">
        <f t="shared" si="96"/>
        <v>108</v>
      </c>
      <c r="K55" s="24">
        <f t="shared" si="97"/>
        <v>108.5</v>
      </c>
      <c r="L55" s="24">
        <f t="shared" si="98"/>
        <v>109.4</v>
      </c>
      <c r="M55" s="21"/>
      <c r="N55" s="24">
        <v>107</v>
      </c>
      <c r="O55" s="24">
        <v>108</v>
      </c>
      <c r="P55" s="24">
        <v>115</v>
      </c>
      <c r="Q55" s="24">
        <v>116</v>
      </c>
      <c r="R55" s="24">
        <v>119</v>
      </c>
      <c r="S55" s="24">
        <f t="shared" si="99"/>
        <v>111.5</v>
      </c>
      <c r="T55" s="24">
        <f t="shared" si="100"/>
        <v>113</v>
      </c>
      <c r="U55" s="24">
        <f t="shared" si="101"/>
        <v>114.5</v>
      </c>
      <c r="V55" s="24">
        <f t="shared" si="102"/>
        <v>113</v>
      </c>
      <c r="W55" s="21"/>
      <c r="X55" s="24">
        <v>125</v>
      </c>
      <c r="Y55" s="24">
        <v>122</v>
      </c>
      <c r="Z55" s="24">
        <v>117</v>
      </c>
      <c r="AA55" s="24">
        <v>121</v>
      </c>
      <c r="AB55" s="24">
        <v>125</v>
      </c>
      <c r="AC55" s="24">
        <f t="shared" si="103"/>
        <v>119.5</v>
      </c>
      <c r="AD55" s="24">
        <f t="shared" si="104"/>
        <v>120</v>
      </c>
      <c r="AE55" s="24">
        <f t="shared" si="105"/>
        <v>121.25</v>
      </c>
      <c r="AF55" s="24">
        <f t="shared" si="106"/>
        <v>122</v>
      </c>
      <c r="AG55" s="21"/>
      <c r="AH55" s="24">
        <v>118</v>
      </c>
      <c r="AI55" s="24">
        <v>116</v>
      </c>
      <c r="AJ55" s="24">
        <v>113</v>
      </c>
      <c r="AK55" s="24">
        <v>113</v>
      </c>
      <c r="AL55" s="24">
        <v>108</v>
      </c>
      <c r="AM55" s="24">
        <f t="shared" si="107"/>
        <v>114.5</v>
      </c>
      <c r="AN55" s="24">
        <f t="shared" si="108"/>
        <v>114</v>
      </c>
      <c r="AO55" s="24">
        <f t="shared" si="109"/>
        <v>112.5</v>
      </c>
      <c r="AP55" s="24">
        <f t="shared" si="110"/>
        <v>113.6</v>
      </c>
      <c r="AQ55" s="37"/>
    </row>
    <row r="56" spans="1:43" ht="15.5" x14ac:dyDescent="0.35">
      <c r="A56" s="17"/>
      <c r="B56" s="28">
        <v>13</v>
      </c>
      <c r="C56" s="17"/>
      <c r="D56" s="24">
        <v>109</v>
      </c>
      <c r="E56" s="24">
        <v>106</v>
      </c>
      <c r="F56" s="24">
        <v>112</v>
      </c>
      <c r="G56" s="24">
        <v>108</v>
      </c>
      <c r="H56" s="24">
        <v>106</v>
      </c>
      <c r="I56" s="24">
        <v>134</v>
      </c>
      <c r="J56" s="24">
        <f t="shared" si="96"/>
        <v>108.66666666666667</v>
      </c>
      <c r="K56" s="24">
        <f t="shared" si="97"/>
        <v>108</v>
      </c>
      <c r="L56" s="24">
        <f t="shared" si="98"/>
        <v>108.2</v>
      </c>
      <c r="M56" s="21"/>
      <c r="N56" s="24">
        <v>110</v>
      </c>
      <c r="O56" s="24">
        <v>109</v>
      </c>
      <c r="P56" s="24">
        <v>108</v>
      </c>
      <c r="Q56" s="24">
        <v>115</v>
      </c>
      <c r="R56" s="24">
        <v>109</v>
      </c>
      <c r="S56" s="24">
        <f t="shared" si="99"/>
        <v>108.5</v>
      </c>
      <c r="T56" s="24">
        <f t="shared" si="100"/>
        <v>110.66666666666667</v>
      </c>
      <c r="U56" s="24">
        <f t="shared" si="101"/>
        <v>110.25</v>
      </c>
      <c r="V56" s="24">
        <f t="shared" si="102"/>
        <v>110.2</v>
      </c>
      <c r="W56" s="21"/>
      <c r="X56" s="24">
        <v>113</v>
      </c>
      <c r="Y56" s="24">
        <v>110</v>
      </c>
      <c r="Z56" s="24">
        <v>117</v>
      </c>
      <c r="AA56" s="24">
        <v>113</v>
      </c>
      <c r="AB56" s="24">
        <v>112</v>
      </c>
      <c r="AC56" s="24">
        <f t="shared" si="103"/>
        <v>113.5</v>
      </c>
      <c r="AD56" s="24">
        <f t="shared" si="104"/>
        <v>113.33333333333333</v>
      </c>
      <c r="AE56" s="24">
        <f t="shared" si="105"/>
        <v>113</v>
      </c>
      <c r="AF56" s="24">
        <f t="shared" si="106"/>
        <v>113</v>
      </c>
      <c r="AG56" s="21"/>
      <c r="AH56" s="24">
        <v>116</v>
      </c>
      <c r="AI56" s="24">
        <v>115</v>
      </c>
      <c r="AJ56" s="24">
        <v>116</v>
      </c>
      <c r="AK56" s="24">
        <v>113</v>
      </c>
      <c r="AL56" s="24">
        <v>114</v>
      </c>
      <c r="AM56" s="24">
        <f t="shared" si="107"/>
        <v>115.5</v>
      </c>
      <c r="AN56" s="24">
        <f t="shared" si="108"/>
        <v>114.66666666666667</v>
      </c>
      <c r="AO56" s="24">
        <f t="shared" si="109"/>
        <v>114.5</v>
      </c>
      <c r="AP56" s="24">
        <f t="shared" si="110"/>
        <v>114.8</v>
      </c>
      <c r="AQ56" s="37"/>
    </row>
    <row r="57" spans="1:43" ht="15.5" x14ac:dyDescent="0.35">
      <c r="A57" s="17"/>
      <c r="B57" s="28">
        <v>14</v>
      </c>
      <c r="C57" s="17"/>
      <c r="D57" s="24">
        <v>136</v>
      </c>
      <c r="E57" s="24">
        <v>126</v>
      </c>
      <c r="F57" s="24">
        <v>133</v>
      </c>
      <c r="G57" s="24">
        <v>132</v>
      </c>
      <c r="H57" s="24">
        <v>125</v>
      </c>
      <c r="I57" s="24">
        <v>135</v>
      </c>
      <c r="J57" s="24">
        <f t="shared" si="96"/>
        <v>130.33333333333334</v>
      </c>
      <c r="K57" s="24">
        <f t="shared" si="97"/>
        <v>129</v>
      </c>
      <c r="L57" s="24">
        <f t="shared" si="98"/>
        <v>130.4</v>
      </c>
      <c r="M57" s="21"/>
      <c r="N57" s="24">
        <v>131</v>
      </c>
      <c r="O57" s="24">
        <v>130</v>
      </c>
      <c r="P57" s="24">
        <v>130</v>
      </c>
      <c r="Q57" s="24">
        <v>122</v>
      </c>
      <c r="R57" s="24">
        <v>126</v>
      </c>
      <c r="S57" s="24">
        <f t="shared" si="99"/>
        <v>130</v>
      </c>
      <c r="T57" s="24">
        <f t="shared" si="100"/>
        <v>127.33333333333333</v>
      </c>
      <c r="U57" s="24">
        <f t="shared" si="101"/>
        <v>127</v>
      </c>
      <c r="V57" s="24">
        <f t="shared" si="102"/>
        <v>127.8</v>
      </c>
      <c r="W57" s="21"/>
      <c r="X57" s="24">
        <v>130</v>
      </c>
      <c r="Y57" s="24">
        <v>129</v>
      </c>
      <c r="Z57" s="24">
        <v>131</v>
      </c>
      <c r="AA57" s="24">
        <v>130</v>
      </c>
      <c r="AB57" s="24">
        <v>129</v>
      </c>
      <c r="AC57" s="24">
        <f t="shared" si="103"/>
        <v>130</v>
      </c>
      <c r="AD57" s="24">
        <f t="shared" si="104"/>
        <v>130</v>
      </c>
      <c r="AE57" s="24">
        <f t="shared" si="105"/>
        <v>129.75</v>
      </c>
      <c r="AF57" s="24">
        <f t="shared" si="106"/>
        <v>129.80000000000001</v>
      </c>
      <c r="AG57" s="21"/>
      <c r="AH57" s="24">
        <v>145</v>
      </c>
      <c r="AI57" s="24">
        <v>134</v>
      </c>
      <c r="AJ57" s="24">
        <v>140</v>
      </c>
      <c r="AK57" s="24">
        <v>142</v>
      </c>
      <c r="AL57" s="24">
        <v>136</v>
      </c>
      <c r="AM57" s="24">
        <f t="shared" si="107"/>
        <v>137</v>
      </c>
      <c r="AN57" s="24">
        <f t="shared" si="108"/>
        <v>138.66666666666666</v>
      </c>
      <c r="AO57" s="24">
        <f t="shared" si="109"/>
        <v>138</v>
      </c>
      <c r="AP57" s="24">
        <f t="shared" si="110"/>
        <v>139.4</v>
      </c>
      <c r="AQ57" s="37"/>
    </row>
    <row r="58" spans="1:43" ht="15.5" x14ac:dyDescent="0.35">
      <c r="A58" s="17"/>
      <c r="B58" s="17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21"/>
      <c r="N58" s="18"/>
      <c r="O58" s="18"/>
      <c r="P58" s="18"/>
      <c r="Q58" s="18"/>
      <c r="R58" s="18"/>
      <c r="S58" s="18"/>
      <c r="T58" s="18"/>
      <c r="U58" s="18"/>
      <c r="V58" s="18"/>
      <c r="W58" s="21"/>
      <c r="X58" s="18"/>
      <c r="Y58" s="18"/>
      <c r="Z58" s="18"/>
      <c r="AA58" s="18"/>
      <c r="AB58" s="18"/>
      <c r="AC58" s="18"/>
      <c r="AD58" s="18"/>
      <c r="AE58" s="18"/>
      <c r="AF58" s="18"/>
      <c r="AG58" s="21"/>
      <c r="AH58" s="18"/>
      <c r="AI58" s="18"/>
      <c r="AJ58" s="18"/>
      <c r="AK58" s="18"/>
      <c r="AL58" s="18"/>
      <c r="AM58" s="18"/>
      <c r="AN58" s="18"/>
      <c r="AO58" s="18"/>
      <c r="AP58" s="18"/>
      <c r="AQ58" s="37"/>
    </row>
    <row r="59" spans="1:43" ht="15.5" x14ac:dyDescent="0.35">
      <c r="A59" s="17"/>
      <c r="B59" s="22"/>
      <c r="C59" s="18" t="e">
        <f>AVERAGE(C46:C50)</f>
        <v>#DIV/0!</v>
      </c>
      <c r="D59" s="23">
        <f>AVERAGE(D46:D57)</f>
        <v>116.18181818181819</v>
      </c>
      <c r="E59" s="23">
        <f t="shared" ref="E59:L59" si="111">AVERAGE(E46:E57)</f>
        <v>113.63636363636364</v>
      </c>
      <c r="F59" s="23">
        <f t="shared" si="111"/>
        <v>114.54545454545455</v>
      </c>
      <c r="G59" s="23">
        <f t="shared" si="111"/>
        <v>112.72727272727273</v>
      </c>
      <c r="H59" s="23">
        <f t="shared" si="111"/>
        <v>111.09090909090909</v>
      </c>
      <c r="I59" s="23">
        <f t="shared" si="111"/>
        <v>122.23636363636363</v>
      </c>
      <c r="J59" s="23">
        <f t="shared" si="111"/>
        <v>113.63636363636364</v>
      </c>
      <c r="K59" s="23">
        <f t="shared" si="111"/>
        <v>113</v>
      </c>
      <c r="L59" s="23">
        <f t="shared" si="111"/>
        <v>113.63636363636365</v>
      </c>
      <c r="M59" s="21"/>
      <c r="N59" s="23">
        <f>AVERAGE(N46:N57)</f>
        <v>118.27272727272727</v>
      </c>
      <c r="O59" s="23">
        <f t="shared" ref="O59:V59" si="112">AVERAGE(O46:O57)</f>
        <v>115.54545454545455</v>
      </c>
      <c r="P59" s="23">
        <f t="shared" si="112"/>
        <v>116.36363636363636</v>
      </c>
      <c r="Q59" s="23">
        <f t="shared" si="112"/>
        <v>118.54545454545455</v>
      </c>
      <c r="R59" s="23">
        <f t="shared" si="112"/>
        <v>118.45454545454545</v>
      </c>
      <c r="S59" s="23">
        <f t="shared" si="112"/>
        <v>115.81818181818181</v>
      </c>
      <c r="T59" s="23">
        <f t="shared" si="112"/>
        <v>116.81818181818181</v>
      </c>
      <c r="U59" s="23">
        <f t="shared" si="112"/>
        <v>117.22727272727273</v>
      </c>
      <c r="V59" s="23">
        <f t="shared" si="112"/>
        <v>117.43636363636364</v>
      </c>
      <c r="W59" s="21"/>
      <c r="X59" s="23">
        <f>AVERAGE(X46:X57)</f>
        <v>123.45454545454545</v>
      </c>
      <c r="Y59" s="23">
        <f t="shared" ref="Y59:AF59" si="113">AVERAGE(Y46:Y57)</f>
        <v>120.09090909090909</v>
      </c>
      <c r="Z59" s="23">
        <f t="shared" si="113"/>
        <v>121.09090909090909</v>
      </c>
      <c r="AA59" s="23">
        <f t="shared" si="113"/>
        <v>120.09090909090909</v>
      </c>
      <c r="AB59" s="23">
        <f t="shared" si="113"/>
        <v>118.3</v>
      </c>
      <c r="AC59" s="23">
        <f t="shared" si="113"/>
        <v>120.59090909090909</v>
      </c>
      <c r="AD59" s="23">
        <f t="shared" si="113"/>
        <v>120.42424242424244</v>
      </c>
      <c r="AE59" s="23">
        <f t="shared" si="113"/>
        <v>120.18939393939395</v>
      </c>
      <c r="AF59" s="23">
        <f t="shared" si="113"/>
        <v>120.86818181818181</v>
      </c>
      <c r="AG59" s="21"/>
      <c r="AH59" s="23">
        <f>AVERAGE(AH46:AH57)</f>
        <v>125.63636363636364</v>
      </c>
      <c r="AI59" s="23">
        <f t="shared" ref="AI59:AP59" si="114">AVERAGE(AI46:AI57)</f>
        <v>122.09090909090909</v>
      </c>
      <c r="AJ59" s="23">
        <f t="shared" si="114"/>
        <v>121.27272727272727</v>
      </c>
      <c r="AK59" s="23">
        <f t="shared" si="114"/>
        <v>120.72727272727273</v>
      </c>
      <c r="AL59" s="23">
        <f t="shared" si="114"/>
        <v>120.3</v>
      </c>
      <c r="AM59" s="23">
        <f t="shared" si="114"/>
        <v>121.68181818181819</v>
      </c>
      <c r="AN59" s="23">
        <f t="shared" si="114"/>
        <v>121.36363636363636</v>
      </c>
      <c r="AO59" s="23">
        <f t="shared" si="114"/>
        <v>121.53030303030305</v>
      </c>
      <c r="AP59" s="23">
        <f t="shared" si="114"/>
        <v>122.41818181818184</v>
      </c>
      <c r="AQ59" s="37"/>
    </row>
    <row r="60" spans="1:43" ht="15.5" x14ac:dyDescent="0.35">
      <c r="A60" s="18"/>
      <c r="B60" s="23"/>
      <c r="C60" s="18" t="e">
        <f>STDEV(C46:C50)</f>
        <v>#DIV/0!</v>
      </c>
      <c r="D60" s="23">
        <f>STDEV(D46:D57)</f>
        <v>9.020179397530649</v>
      </c>
      <c r="E60" s="23">
        <f t="shared" ref="E60:L60" si="115">STDEV(E46:E57)</f>
        <v>7.1592279929155396</v>
      </c>
      <c r="F60" s="23">
        <f t="shared" si="115"/>
        <v>10.764419504679632</v>
      </c>
      <c r="G60" s="23">
        <f t="shared" si="115"/>
        <v>9.2313694443555789</v>
      </c>
      <c r="H60" s="23">
        <f t="shared" si="115"/>
        <v>8.0056798019224509</v>
      </c>
      <c r="I60" s="23">
        <f t="shared" si="115"/>
        <v>11.032884729505039</v>
      </c>
      <c r="J60" s="23">
        <f t="shared" si="115"/>
        <v>8.7272937710184042</v>
      </c>
      <c r="K60" s="23">
        <f t="shared" si="115"/>
        <v>8.4194714798495518</v>
      </c>
      <c r="L60" s="23">
        <f t="shared" si="115"/>
        <v>8.4578097315171092</v>
      </c>
      <c r="M60" s="21"/>
      <c r="N60" s="23">
        <f>STDEV(N46:N57)</f>
        <v>11.127361853475504</v>
      </c>
      <c r="O60" s="23">
        <f t="shared" ref="O60:V60" si="116">STDEV(O46:O57)</f>
        <v>10.875326536372473</v>
      </c>
      <c r="P60" s="23">
        <f t="shared" si="116"/>
        <v>10.21051151777155</v>
      </c>
      <c r="Q60" s="23">
        <f t="shared" si="116"/>
        <v>7.9795192381951985</v>
      </c>
      <c r="R60" s="23">
        <f t="shared" si="116"/>
        <v>8.0915219379747878</v>
      </c>
      <c r="S60" s="23">
        <f t="shared" si="116"/>
        <v>10.279281899220216</v>
      </c>
      <c r="T60" s="23">
        <f t="shared" si="116"/>
        <v>9.0570581885236336</v>
      </c>
      <c r="U60" s="23">
        <f t="shared" si="116"/>
        <v>8.4848795995100499</v>
      </c>
      <c r="V60" s="23">
        <f t="shared" si="116"/>
        <v>8.9330031598866828</v>
      </c>
      <c r="W60" s="21"/>
      <c r="X60" s="23">
        <f>STDEV(X46:X57)</f>
        <v>7.8404545322785513</v>
      </c>
      <c r="Y60" s="23">
        <f t="shared" ref="Y60:AF60" si="117">STDEV(Y46:Y57)</f>
        <v>7.6348483345060023</v>
      </c>
      <c r="Z60" s="23">
        <f t="shared" si="117"/>
        <v>8.6076076287728807</v>
      </c>
      <c r="AA60" s="23">
        <f t="shared" si="117"/>
        <v>9.8025970584794049</v>
      </c>
      <c r="AB60" s="23">
        <f t="shared" si="117"/>
        <v>9.1778719392533112</v>
      </c>
      <c r="AC60" s="23">
        <f t="shared" si="117"/>
        <v>7.8575383607659894</v>
      </c>
      <c r="AD60" s="23">
        <f t="shared" si="117"/>
        <v>8.3839673836978346</v>
      </c>
      <c r="AE60" s="23">
        <f t="shared" si="117"/>
        <v>8.4416371263954115</v>
      </c>
      <c r="AF60" s="23">
        <f t="shared" si="117"/>
        <v>8.2468864648203084</v>
      </c>
      <c r="AG60" s="21"/>
      <c r="AH60" s="23">
        <f>STDEV(AH46:AH57)</f>
        <v>14.596388096188184</v>
      </c>
      <c r="AI60" s="23">
        <f t="shared" ref="AI60:AP60" si="118">STDEV(AI46:AI57)</f>
        <v>9.2569384296812256</v>
      </c>
      <c r="AJ60" s="23">
        <f t="shared" si="118"/>
        <v>15.563360235443449</v>
      </c>
      <c r="AK60" s="23">
        <f t="shared" si="118"/>
        <v>12.313333497399549</v>
      </c>
      <c r="AL60" s="23">
        <f t="shared" si="118"/>
        <v>8.5641371103249195</v>
      </c>
      <c r="AM60" s="23">
        <f t="shared" si="118"/>
        <v>11.977630665688284</v>
      </c>
      <c r="AN60" s="23">
        <f t="shared" si="118"/>
        <v>11.793081347839827</v>
      </c>
      <c r="AO60" s="23">
        <f t="shared" si="118"/>
        <v>11.181536910316387</v>
      </c>
      <c r="AP60" s="23">
        <f t="shared" si="118"/>
        <v>11.65416819698585</v>
      </c>
      <c r="AQ60" s="37"/>
    </row>
    <row r="61" spans="1:43" ht="15.5" x14ac:dyDescent="0.35">
      <c r="A61" s="17"/>
      <c r="B61" s="17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21"/>
      <c r="N61" s="18"/>
      <c r="O61" s="18"/>
      <c r="P61" s="18"/>
      <c r="Q61" s="18"/>
      <c r="R61" s="18"/>
      <c r="S61" s="18"/>
      <c r="T61" s="18"/>
      <c r="U61" s="18"/>
      <c r="V61" s="18"/>
      <c r="W61" s="21"/>
      <c r="X61" s="18"/>
      <c r="Y61" s="18"/>
      <c r="Z61" s="18"/>
      <c r="AA61" s="18"/>
      <c r="AB61" s="18"/>
      <c r="AC61" s="18"/>
      <c r="AD61" s="18"/>
      <c r="AE61" s="18"/>
      <c r="AF61" s="18"/>
      <c r="AG61" s="21"/>
      <c r="AH61" s="18"/>
      <c r="AI61" s="18"/>
      <c r="AJ61" s="18"/>
      <c r="AK61" s="18"/>
      <c r="AL61" s="18"/>
      <c r="AM61" s="18"/>
      <c r="AN61" s="18"/>
      <c r="AO61" s="18"/>
      <c r="AP61" s="18"/>
      <c r="AQ61" s="37"/>
    </row>
    <row r="62" spans="1:43" ht="15.5" x14ac:dyDescent="0.35">
      <c r="A62" s="17"/>
      <c r="B62" s="19"/>
      <c r="C62" s="17"/>
      <c r="D62" s="119" t="s">
        <v>22</v>
      </c>
      <c r="E62" s="119"/>
      <c r="F62" s="119"/>
      <c r="G62" s="119"/>
      <c r="H62" s="119"/>
      <c r="I62" s="119"/>
      <c r="J62" s="119"/>
      <c r="K62" s="119"/>
      <c r="L62" s="119"/>
      <c r="M62" s="21"/>
      <c r="N62" s="119" t="s">
        <v>22</v>
      </c>
      <c r="O62" s="119"/>
      <c r="P62" s="119"/>
      <c r="Q62" s="119"/>
      <c r="R62" s="119"/>
      <c r="S62" s="119"/>
      <c r="T62" s="119"/>
      <c r="U62" s="119"/>
      <c r="V62" s="119"/>
      <c r="W62" s="21"/>
      <c r="X62" s="119" t="s">
        <v>22</v>
      </c>
      <c r="Y62" s="119"/>
      <c r="Z62" s="119"/>
      <c r="AA62" s="119"/>
      <c r="AB62" s="119"/>
      <c r="AC62" s="119"/>
      <c r="AD62" s="119"/>
      <c r="AE62" s="119"/>
      <c r="AF62" s="119"/>
      <c r="AG62" s="21"/>
      <c r="AH62" s="119" t="s">
        <v>22</v>
      </c>
      <c r="AI62" s="119"/>
      <c r="AJ62" s="119"/>
      <c r="AK62" s="119"/>
      <c r="AL62" s="119"/>
      <c r="AM62" s="119"/>
      <c r="AN62" s="119"/>
      <c r="AO62" s="119"/>
      <c r="AP62" s="119"/>
      <c r="AQ62" s="68"/>
    </row>
    <row r="63" spans="1:43" ht="15.5" x14ac:dyDescent="0.35">
      <c r="A63" s="17"/>
      <c r="B63" s="20"/>
      <c r="C63" s="17"/>
      <c r="D63" s="118" t="s">
        <v>15</v>
      </c>
      <c r="E63" s="118"/>
      <c r="F63" s="118"/>
      <c r="G63" s="118"/>
      <c r="H63" s="118"/>
      <c r="I63" s="118"/>
      <c r="J63" s="118"/>
      <c r="K63" s="118"/>
      <c r="L63" s="118"/>
      <c r="M63" s="21"/>
      <c r="N63" s="118" t="s">
        <v>16</v>
      </c>
      <c r="O63" s="118"/>
      <c r="P63" s="118"/>
      <c r="Q63" s="118"/>
      <c r="R63" s="118"/>
      <c r="S63" s="118"/>
      <c r="T63" s="118"/>
      <c r="U63" s="118"/>
      <c r="V63" s="118"/>
      <c r="W63" s="21"/>
      <c r="X63" s="118" t="s">
        <v>17</v>
      </c>
      <c r="Y63" s="118"/>
      <c r="Z63" s="118"/>
      <c r="AA63" s="118"/>
      <c r="AB63" s="118"/>
      <c r="AC63" s="118"/>
      <c r="AD63" s="118"/>
      <c r="AE63" s="118"/>
      <c r="AF63" s="118"/>
      <c r="AG63" s="21"/>
      <c r="AH63" s="118" t="s">
        <v>18</v>
      </c>
      <c r="AI63" s="118"/>
      <c r="AJ63" s="118"/>
      <c r="AK63" s="118"/>
      <c r="AL63" s="118"/>
      <c r="AM63" s="118"/>
      <c r="AN63" s="118"/>
      <c r="AO63" s="118"/>
      <c r="AP63" s="118"/>
      <c r="AQ63" s="44"/>
    </row>
    <row r="64" spans="1:43" ht="15.5" x14ac:dyDescent="0.35">
      <c r="A64" s="17"/>
      <c r="B64" s="17"/>
      <c r="C64" s="17"/>
      <c r="D64" s="24">
        <v>1</v>
      </c>
      <c r="E64" s="24">
        <v>2</v>
      </c>
      <c r="F64" s="24">
        <v>3</v>
      </c>
      <c r="G64" s="24">
        <v>4</v>
      </c>
      <c r="H64" s="24">
        <v>5</v>
      </c>
      <c r="I64" s="24" t="s">
        <v>56</v>
      </c>
      <c r="J64" s="24" t="s">
        <v>57</v>
      </c>
      <c r="K64" s="24" t="s">
        <v>58</v>
      </c>
      <c r="L64" s="24" t="s">
        <v>59</v>
      </c>
      <c r="M64" s="21"/>
      <c r="N64" s="24">
        <v>1</v>
      </c>
      <c r="O64" s="24">
        <v>2</v>
      </c>
      <c r="P64" s="24">
        <v>3</v>
      </c>
      <c r="Q64" s="24">
        <v>4</v>
      </c>
      <c r="R64" s="24">
        <v>5</v>
      </c>
      <c r="S64" s="24" t="s">
        <v>56</v>
      </c>
      <c r="T64" s="24" t="s">
        <v>57</v>
      </c>
      <c r="U64" s="24" t="s">
        <v>58</v>
      </c>
      <c r="V64" s="24" t="s">
        <v>59</v>
      </c>
      <c r="W64" s="21"/>
      <c r="X64" s="24">
        <v>1</v>
      </c>
      <c r="Y64" s="24">
        <v>2</v>
      </c>
      <c r="Z64" s="24">
        <v>3</v>
      </c>
      <c r="AA64" s="24">
        <v>4</v>
      </c>
      <c r="AB64" s="24">
        <v>5</v>
      </c>
      <c r="AC64" s="24" t="s">
        <v>56</v>
      </c>
      <c r="AD64" s="24" t="s">
        <v>57</v>
      </c>
      <c r="AE64" s="24" t="s">
        <v>58</v>
      </c>
      <c r="AF64" s="24" t="s">
        <v>59</v>
      </c>
      <c r="AG64" s="21"/>
      <c r="AH64" s="24">
        <v>1</v>
      </c>
      <c r="AI64" s="24">
        <v>2</v>
      </c>
      <c r="AJ64" s="24">
        <v>3</v>
      </c>
      <c r="AK64" s="24">
        <v>4</v>
      </c>
      <c r="AL64" s="24">
        <v>5</v>
      </c>
      <c r="AM64" s="24" t="s">
        <v>56</v>
      </c>
      <c r="AN64" s="24" t="s">
        <v>57</v>
      </c>
      <c r="AO64" s="24" t="s">
        <v>58</v>
      </c>
      <c r="AP64" s="24" t="s">
        <v>59</v>
      </c>
      <c r="AQ64" s="37"/>
    </row>
    <row r="65" spans="1:43" ht="15.5" x14ac:dyDescent="0.35">
      <c r="A65" s="17"/>
      <c r="B65" s="17"/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21"/>
      <c r="N65" s="18"/>
      <c r="O65" s="18"/>
      <c r="P65" s="18"/>
      <c r="Q65" s="18"/>
      <c r="R65" s="18"/>
      <c r="S65" s="18"/>
      <c r="T65" s="18"/>
      <c r="U65" s="18"/>
      <c r="V65" s="18"/>
      <c r="W65" s="21"/>
      <c r="X65" s="18"/>
      <c r="Y65" s="18"/>
      <c r="Z65" s="18"/>
      <c r="AA65" s="18"/>
      <c r="AB65" s="18"/>
      <c r="AC65" s="18"/>
      <c r="AD65" s="18"/>
      <c r="AE65" s="18"/>
      <c r="AF65" s="18"/>
      <c r="AG65" s="21"/>
      <c r="AH65" s="18"/>
      <c r="AI65" s="18"/>
      <c r="AJ65" s="18"/>
      <c r="AK65" s="18"/>
      <c r="AL65" s="18"/>
      <c r="AM65" s="18"/>
      <c r="AN65" s="18"/>
      <c r="AO65" s="18"/>
      <c r="AP65" s="18"/>
      <c r="AQ65" s="37"/>
    </row>
    <row r="66" spans="1:43" ht="15.5" x14ac:dyDescent="0.35">
      <c r="A66" s="17"/>
      <c r="B66" s="28">
        <v>1</v>
      </c>
      <c r="C66" s="17"/>
      <c r="D66" s="24">
        <v>108</v>
      </c>
      <c r="E66" s="24">
        <v>100</v>
      </c>
      <c r="F66" s="24">
        <v>111</v>
      </c>
      <c r="G66" s="24">
        <v>120</v>
      </c>
      <c r="H66" s="24">
        <v>121</v>
      </c>
      <c r="I66" s="24">
        <f>AVERAGE(E66:F66)</f>
        <v>105.5</v>
      </c>
      <c r="J66" s="24">
        <f>AVERAGE(E66:G66)</f>
        <v>110.33333333333333</v>
      </c>
      <c r="K66" s="24">
        <f>AVERAGE(E66:H66)</f>
        <v>113</v>
      </c>
      <c r="L66" s="24">
        <f>AVERAGE(D66:H66)</f>
        <v>112</v>
      </c>
      <c r="M66" s="21"/>
      <c r="N66" s="24">
        <v>111</v>
      </c>
      <c r="O66" s="24">
        <v>116</v>
      </c>
      <c r="P66" s="24">
        <v>113</v>
      </c>
      <c r="Q66" s="24">
        <v>115</v>
      </c>
      <c r="R66" s="24">
        <v>116</v>
      </c>
      <c r="S66" s="24">
        <f>AVERAGE(O66:P66)</f>
        <v>114.5</v>
      </c>
      <c r="T66" s="24">
        <f>AVERAGE(O66:Q66)</f>
        <v>114.66666666666667</v>
      </c>
      <c r="U66" s="24">
        <f>AVERAGE(O66:R66)</f>
        <v>115</v>
      </c>
      <c r="V66" s="24">
        <f>AVERAGE(N66:R66)</f>
        <v>114.2</v>
      </c>
      <c r="W66" s="21"/>
      <c r="X66" s="24">
        <v>107</v>
      </c>
      <c r="Y66" s="24">
        <v>101</v>
      </c>
      <c r="Z66" s="24">
        <v>103</v>
      </c>
      <c r="AA66" s="24">
        <v>108</v>
      </c>
      <c r="AB66" s="24">
        <v>110</v>
      </c>
      <c r="AC66" s="24">
        <f>AVERAGE(Y66:Z66)</f>
        <v>102</v>
      </c>
      <c r="AD66" s="24">
        <f>AVERAGE(Y66:AA66)</f>
        <v>104</v>
      </c>
      <c r="AE66" s="24">
        <f>AVERAGE(Y66:AB66)</f>
        <v>105.5</v>
      </c>
      <c r="AF66" s="24">
        <f>AVERAGE(X66:AB66)</f>
        <v>105.8</v>
      </c>
      <c r="AG66" s="21"/>
      <c r="AH66" s="24">
        <v>111</v>
      </c>
      <c r="AI66" s="24">
        <v>109</v>
      </c>
      <c r="AJ66" s="24">
        <v>103</v>
      </c>
      <c r="AK66" s="24">
        <v>109</v>
      </c>
      <c r="AL66" s="24">
        <v>114</v>
      </c>
      <c r="AM66" s="24">
        <f>AVERAGE(AI66:AJ66)</f>
        <v>106</v>
      </c>
      <c r="AN66" s="24">
        <f>AVERAGE(AI66:AK66)</f>
        <v>107</v>
      </c>
      <c r="AO66" s="24">
        <f>AVERAGE(AI66:AL66)</f>
        <v>108.75</v>
      </c>
      <c r="AP66" s="24">
        <f>AVERAGE(AH66:AL66)</f>
        <v>109.2</v>
      </c>
      <c r="AQ66" s="37"/>
    </row>
    <row r="67" spans="1:43" ht="15.5" x14ac:dyDescent="0.35">
      <c r="A67" s="17"/>
      <c r="B67" s="28">
        <v>2</v>
      </c>
      <c r="C67" s="17"/>
      <c r="D67" s="24">
        <v>107</v>
      </c>
      <c r="E67" s="24">
        <v>111</v>
      </c>
      <c r="F67" s="24">
        <v>108</v>
      </c>
      <c r="G67" s="24">
        <v>110</v>
      </c>
      <c r="H67" s="24">
        <v>111</v>
      </c>
      <c r="I67" s="24">
        <f t="shared" ref="I67:I70" si="119">AVERAGE(E67:F67)</f>
        <v>109.5</v>
      </c>
      <c r="J67" s="24">
        <f t="shared" ref="J67:J70" si="120">AVERAGE(E67:G67)</f>
        <v>109.66666666666667</v>
      </c>
      <c r="K67" s="24">
        <f t="shared" ref="K67:K70" si="121">AVERAGE(E67:H67)</f>
        <v>110</v>
      </c>
      <c r="L67" s="24">
        <f t="shared" ref="L67:L70" si="122">AVERAGE(D67:H67)</f>
        <v>109.4</v>
      </c>
      <c r="M67" s="21"/>
      <c r="N67" s="24">
        <v>121</v>
      </c>
      <c r="O67" s="24">
        <v>122</v>
      </c>
      <c r="P67" s="24">
        <v>120</v>
      </c>
      <c r="Q67" s="24">
        <v>112</v>
      </c>
      <c r="R67" s="24">
        <v>115</v>
      </c>
      <c r="S67" s="24">
        <f t="shared" ref="S67:S70" si="123">AVERAGE(O67:P67)</f>
        <v>121</v>
      </c>
      <c r="T67" s="24">
        <f t="shared" ref="T67:T70" si="124">AVERAGE(O67:Q67)</f>
        <v>118</v>
      </c>
      <c r="U67" s="24">
        <f t="shared" ref="U67:U70" si="125">AVERAGE(O67:R67)</f>
        <v>117.25</v>
      </c>
      <c r="V67" s="24">
        <f t="shared" ref="V67:V70" si="126">AVERAGE(N67:R67)</f>
        <v>118</v>
      </c>
      <c r="W67" s="21"/>
      <c r="X67" s="24">
        <v>123</v>
      </c>
      <c r="Y67" s="24">
        <v>120</v>
      </c>
      <c r="Z67" s="24">
        <v>118</v>
      </c>
      <c r="AA67" s="24">
        <v>118</v>
      </c>
      <c r="AB67" s="24">
        <v>118</v>
      </c>
      <c r="AC67" s="24">
        <f t="shared" ref="AC67:AC70" si="127">AVERAGE(Y67:Z67)</f>
        <v>119</v>
      </c>
      <c r="AD67" s="24">
        <f t="shared" ref="AD67:AD70" si="128">AVERAGE(Y67:AA67)</f>
        <v>118.66666666666667</v>
      </c>
      <c r="AE67" s="24">
        <f t="shared" ref="AE67:AE70" si="129">AVERAGE(Y67:AB67)</f>
        <v>118.5</v>
      </c>
      <c r="AF67" s="24">
        <f t="shared" ref="AF67:AF70" si="130">AVERAGE(X67:AB67)</f>
        <v>119.4</v>
      </c>
      <c r="AG67" s="21"/>
      <c r="AH67" s="24">
        <v>123</v>
      </c>
      <c r="AI67" s="24">
        <v>131</v>
      </c>
      <c r="AJ67" s="24">
        <v>116</v>
      </c>
      <c r="AK67" s="24">
        <v>118</v>
      </c>
      <c r="AL67" s="24">
        <v>120</v>
      </c>
      <c r="AM67" s="24">
        <f t="shared" ref="AM67:AM70" si="131">AVERAGE(AI67:AJ67)</f>
        <v>123.5</v>
      </c>
      <c r="AN67" s="24">
        <f t="shared" ref="AN67:AN70" si="132">AVERAGE(AI67:AK67)</f>
        <v>121.66666666666667</v>
      </c>
      <c r="AO67" s="24">
        <f t="shared" ref="AO67:AO70" si="133">AVERAGE(AI67:AL67)</f>
        <v>121.25</v>
      </c>
      <c r="AP67" s="24">
        <f t="shared" ref="AP67:AP70" si="134">AVERAGE(AH67:AL67)</f>
        <v>121.6</v>
      </c>
      <c r="AQ67" s="37"/>
    </row>
    <row r="68" spans="1:43" ht="15.5" x14ac:dyDescent="0.35">
      <c r="A68" s="17"/>
      <c r="B68" s="28">
        <v>3</v>
      </c>
      <c r="C68" s="17"/>
      <c r="D68" s="24">
        <v>111</v>
      </c>
      <c r="E68" s="24">
        <v>110</v>
      </c>
      <c r="F68" s="24">
        <v>111</v>
      </c>
      <c r="G68" s="24">
        <v>105</v>
      </c>
      <c r="H68" s="24">
        <v>110</v>
      </c>
      <c r="I68" s="24">
        <f t="shared" si="119"/>
        <v>110.5</v>
      </c>
      <c r="J68" s="24">
        <f t="shared" si="120"/>
        <v>108.66666666666667</v>
      </c>
      <c r="K68" s="24">
        <f t="shared" si="121"/>
        <v>109</v>
      </c>
      <c r="L68" s="24">
        <f t="shared" si="122"/>
        <v>109.4</v>
      </c>
      <c r="M68" s="21"/>
      <c r="N68" s="24">
        <v>114</v>
      </c>
      <c r="O68" s="24">
        <v>115</v>
      </c>
      <c r="P68" s="24">
        <v>117</v>
      </c>
      <c r="Q68" s="24">
        <v>118</v>
      </c>
      <c r="R68" s="24">
        <v>112</v>
      </c>
      <c r="S68" s="24">
        <f t="shared" si="123"/>
        <v>116</v>
      </c>
      <c r="T68" s="24">
        <f t="shared" si="124"/>
        <v>116.66666666666667</v>
      </c>
      <c r="U68" s="24">
        <f t="shared" si="125"/>
        <v>115.5</v>
      </c>
      <c r="V68" s="24">
        <f t="shared" si="126"/>
        <v>115.2</v>
      </c>
      <c r="W68" s="21"/>
      <c r="X68" s="24">
        <v>116</v>
      </c>
      <c r="Y68" s="24">
        <v>113</v>
      </c>
      <c r="Z68" s="24">
        <v>112</v>
      </c>
      <c r="AA68" s="24">
        <v>115</v>
      </c>
      <c r="AB68" s="24">
        <v>111</v>
      </c>
      <c r="AC68" s="24">
        <f t="shared" si="127"/>
        <v>112.5</v>
      </c>
      <c r="AD68" s="24">
        <f t="shared" si="128"/>
        <v>113.33333333333333</v>
      </c>
      <c r="AE68" s="24">
        <f t="shared" si="129"/>
        <v>112.75</v>
      </c>
      <c r="AF68" s="24">
        <f t="shared" si="130"/>
        <v>113.4</v>
      </c>
      <c r="AG68" s="21"/>
      <c r="AH68" s="24">
        <v>113</v>
      </c>
      <c r="AI68" s="24">
        <v>116</v>
      </c>
      <c r="AJ68" s="24">
        <v>114</v>
      </c>
      <c r="AK68" s="24">
        <v>118</v>
      </c>
      <c r="AL68" s="24">
        <v>111</v>
      </c>
      <c r="AM68" s="24">
        <f t="shared" si="131"/>
        <v>115</v>
      </c>
      <c r="AN68" s="24">
        <f t="shared" si="132"/>
        <v>116</v>
      </c>
      <c r="AO68" s="24">
        <f t="shared" si="133"/>
        <v>114.75</v>
      </c>
      <c r="AP68" s="24">
        <f t="shared" si="134"/>
        <v>114.4</v>
      </c>
      <c r="AQ68" s="37"/>
    </row>
    <row r="69" spans="1:43" ht="15.5" x14ac:dyDescent="0.35">
      <c r="A69" s="17"/>
      <c r="B69" s="28">
        <v>4</v>
      </c>
      <c r="C69" s="17"/>
      <c r="D69" s="24">
        <v>108</v>
      </c>
      <c r="E69" s="24">
        <v>106</v>
      </c>
      <c r="F69" s="24">
        <v>107</v>
      </c>
      <c r="G69" s="24">
        <v>105</v>
      </c>
      <c r="H69" s="24">
        <v>105</v>
      </c>
      <c r="I69" s="24">
        <f t="shared" si="119"/>
        <v>106.5</v>
      </c>
      <c r="J69" s="24">
        <f t="shared" si="120"/>
        <v>106</v>
      </c>
      <c r="K69" s="24">
        <f t="shared" si="121"/>
        <v>105.75</v>
      </c>
      <c r="L69" s="24">
        <f t="shared" si="122"/>
        <v>106.2</v>
      </c>
      <c r="M69" s="21"/>
      <c r="N69" s="24">
        <v>115</v>
      </c>
      <c r="O69" s="24">
        <v>109</v>
      </c>
      <c r="P69" s="24">
        <v>110</v>
      </c>
      <c r="Q69" s="24">
        <v>112</v>
      </c>
      <c r="R69" s="24">
        <v>111</v>
      </c>
      <c r="S69" s="24">
        <f t="shared" si="123"/>
        <v>109.5</v>
      </c>
      <c r="T69" s="24">
        <f t="shared" si="124"/>
        <v>110.33333333333333</v>
      </c>
      <c r="U69" s="24">
        <f t="shared" si="125"/>
        <v>110.5</v>
      </c>
      <c r="V69" s="24">
        <f t="shared" si="126"/>
        <v>111.4</v>
      </c>
      <c r="W69" s="21"/>
      <c r="X69" s="24">
        <v>119</v>
      </c>
      <c r="Y69" s="24">
        <v>126</v>
      </c>
      <c r="Z69" s="24">
        <v>118</v>
      </c>
      <c r="AA69" s="24">
        <v>121</v>
      </c>
      <c r="AB69" s="24">
        <v>111</v>
      </c>
      <c r="AC69" s="24">
        <f t="shared" si="127"/>
        <v>122</v>
      </c>
      <c r="AD69" s="24">
        <f t="shared" si="128"/>
        <v>121.66666666666667</v>
      </c>
      <c r="AE69" s="24">
        <f t="shared" si="129"/>
        <v>119</v>
      </c>
      <c r="AF69" s="24">
        <f t="shared" si="130"/>
        <v>119</v>
      </c>
      <c r="AG69" s="21"/>
      <c r="AH69" s="24">
        <v>120</v>
      </c>
      <c r="AI69" s="24">
        <v>133</v>
      </c>
      <c r="AJ69" s="24">
        <v>130</v>
      </c>
      <c r="AK69" s="24">
        <v>137</v>
      </c>
      <c r="AL69" s="24">
        <v>125</v>
      </c>
      <c r="AM69" s="24">
        <f t="shared" si="131"/>
        <v>131.5</v>
      </c>
      <c r="AN69" s="24">
        <f t="shared" si="132"/>
        <v>133.33333333333334</v>
      </c>
      <c r="AO69" s="24">
        <f t="shared" si="133"/>
        <v>131.25</v>
      </c>
      <c r="AP69" s="24">
        <f t="shared" si="134"/>
        <v>129</v>
      </c>
      <c r="AQ69" s="37"/>
    </row>
    <row r="70" spans="1:43" ht="15.5" x14ac:dyDescent="0.35">
      <c r="A70" s="17"/>
      <c r="B70" s="28">
        <v>5</v>
      </c>
      <c r="C70" s="17"/>
      <c r="D70" s="24">
        <v>135</v>
      </c>
      <c r="E70" s="24">
        <v>127</v>
      </c>
      <c r="F70" s="24">
        <v>119</v>
      </c>
      <c r="G70" s="24">
        <v>130</v>
      </c>
      <c r="H70" s="24">
        <v>124</v>
      </c>
      <c r="I70" s="24">
        <f t="shared" si="119"/>
        <v>123</v>
      </c>
      <c r="J70" s="24">
        <f t="shared" si="120"/>
        <v>125.33333333333333</v>
      </c>
      <c r="K70" s="24">
        <f t="shared" si="121"/>
        <v>125</v>
      </c>
      <c r="L70" s="24">
        <f t="shared" si="122"/>
        <v>127</v>
      </c>
      <c r="M70" s="21"/>
      <c r="N70" s="24">
        <v>129</v>
      </c>
      <c r="O70" s="24">
        <v>132</v>
      </c>
      <c r="P70" s="24">
        <v>132</v>
      </c>
      <c r="Q70" s="24">
        <v>130</v>
      </c>
      <c r="R70" s="24">
        <v>131</v>
      </c>
      <c r="S70" s="24">
        <f t="shared" si="123"/>
        <v>132</v>
      </c>
      <c r="T70" s="24">
        <f t="shared" si="124"/>
        <v>131.33333333333334</v>
      </c>
      <c r="U70" s="24">
        <f t="shared" si="125"/>
        <v>131.25</v>
      </c>
      <c r="V70" s="24">
        <f t="shared" si="126"/>
        <v>130.80000000000001</v>
      </c>
      <c r="W70" s="21"/>
      <c r="X70" s="24">
        <v>134</v>
      </c>
      <c r="Y70" s="24">
        <v>134</v>
      </c>
      <c r="Z70" s="24">
        <v>125</v>
      </c>
      <c r="AA70" s="24">
        <v>131</v>
      </c>
      <c r="AB70" s="24">
        <v>127</v>
      </c>
      <c r="AC70" s="24">
        <f t="shared" si="127"/>
        <v>129.5</v>
      </c>
      <c r="AD70" s="24">
        <f t="shared" si="128"/>
        <v>130</v>
      </c>
      <c r="AE70" s="24">
        <f t="shared" si="129"/>
        <v>129.25</v>
      </c>
      <c r="AF70" s="24">
        <f t="shared" si="130"/>
        <v>130.19999999999999</v>
      </c>
      <c r="AG70" s="21"/>
      <c r="AH70" s="24">
        <v>131</v>
      </c>
      <c r="AI70" s="24">
        <v>124</v>
      </c>
      <c r="AJ70" s="24">
        <v>131</v>
      </c>
      <c r="AK70" s="24">
        <v>128</v>
      </c>
      <c r="AL70" s="24">
        <v>131</v>
      </c>
      <c r="AM70" s="24">
        <f t="shared" si="131"/>
        <v>127.5</v>
      </c>
      <c r="AN70" s="24">
        <f t="shared" si="132"/>
        <v>127.66666666666667</v>
      </c>
      <c r="AO70" s="24">
        <f t="shared" si="133"/>
        <v>128.5</v>
      </c>
      <c r="AP70" s="24">
        <f t="shared" si="134"/>
        <v>129</v>
      </c>
      <c r="AQ70" s="37"/>
    </row>
    <row r="71" spans="1:43" ht="15.5" x14ac:dyDescent="0.35">
      <c r="A71" s="17"/>
      <c r="B71" s="28">
        <v>7</v>
      </c>
      <c r="C71" s="17"/>
      <c r="D71" s="24">
        <v>115</v>
      </c>
      <c r="E71" s="24">
        <v>115</v>
      </c>
      <c r="F71" s="24">
        <v>115</v>
      </c>
      <c r="G71" s="24">
        <v>113</v>
      </c>
      <c r="H71" s="24">
        <v>112</v>
      </c>
      <c r="I71" s="24">
        <f t="shared" ref="I71:I77" si="135">AVERAGE(E71:F71)</f>
        <v>115</v>
      </c>
      <c r="J71" s="24">
        <f t="shared" ref="J71:J77" si="136">AVERAGE(E71:G71)</f>
        <v>114.33333333333333</v>
      </c>
      <c r="K71" s="24">
        <f t="shared" ref="K71:K77" si="137">AVERAGE(E71:H71)</f>
        <v>113.75</v>
      </c>
      <c r="L71" s="24">
        <f t="shared" ref="L71:L77" si="138">AVERAGE(D71:H71)</f>
        <v>114</v>
      </c>
      <c r="M71" s="21"/>
      <c r="N71" s="24">
        <v>121</v>
      </c>
      <c r="O71" s="24">
        <v>116</v>
      </c>
      <c r="P71" s="24">
        <v>119</v>
      </c>
      <c r="Q71" s="24">
        <v>117</v>
      </c>
      <c r="R71" s="24">
        <v>118</v>
      </c>
      <c r="S71" s="24">
        <f t="shared" ref="S71:S77" si="139">AVERAGE(O71:P71)</f>
        <v>117.5</v>
      </c>
      <c r="T71" s="24">
        <f t="shared" ref="T71:T77" si="140">AVERAGE(O71:Q71)</f>
        <v>117.33333333333333</v>
      </c>
      <c r="U71" s="24">
        <f t="shared" ref="U71:U77" si="141">AVERAGE(O71:R71)</f>
        <v>117.5</v>
      </c>
      <c r="V71" s="24">
        <f t="shared" ref="V71:V77" si="142">AVERAGE(N71:R71)</f>
        <v>118.2</v>
      </c>
      <c r="W71" s="21"/>
      <c r="X71" s="24">
        <v>117</v>
      </c>
      <c r="Y71" s="24">
        <v>114</v>
      </c>
      <c r="Z71" s="24">
        <v>114</v>
      </c>
      <c r="AA71" s="24">
        <v>118</v>
      </c>
      <c r="AB71" s="24">
        <v>118</v>
      </c>
      <c r="AC71" s="24">
        <f t="shared" ref="AC71:AC77" si="143">AVERAGE(Y71:Z71)</f>
        <v>114</v>
      </c>
      <c r="AD71" s="24">
        <f t="shared" ref="AD71:AD77" si="144">AVERAGE(Y71:AA71)</f>
        <v>115.33333333333333</v>
      </c>
      <c r="AE71" s="24">
        <f t="shared" ref="AE71:AE77" si="145">AVERAGE(Y71:AB71)</f>
        <v>116</v>
      </c>
      <c r="AF71" s="24">
        <f t="shared" ref="AF71:AF77" si="146">AVERAGE(X71:AB71)</f>
        <v>116.2</v>
      </c>
      <c r="AG71" s="21"/>
      <c r="AH71" s="24">
        <v>119</v>
      </c>
      <c r="AI71" s="24">
        <v>124</v>
      </c>
      <c r="AJ71" s="24">
        <v>126</v>
      </c>
      <c r="AK71" s="24">
        <v>120</v>
      </c>
      <c r="AL71" s="24">
        <v>124</v>
      </c>
      <c r="AM71" s="24">
        <f t="shared" ref="AM71:AM77" si="147">AVERAGE(AI71:AJ71)</f>
        <v>125</v>
      </c>
      <c r="AN71" s="24">
        <f t="shared" ref="AN71:AN77" si="148">AVERAGE(AI71:AK71)</f>
        <v>123.33333333333333</v>
      </c>
      <c r="AO71" s="24">
        <f t="shared" ref="AO71:AO77" si="149">AVERAGE(AI71:AL71)</f>
        <v>123.5</v>
      </c>
      <c r="AP71" s="24">
        <f t="shared" ref="AP71:AP77" si="150">AVERAGE(AH71:AL71)</f>
        <v>122.6</v>
      </c>
      <c r="AQ71" s="37"/>
    </row>
    <row r="72" spans="1:43" ht="15.5" x14ac:dyDescent="0.35">
      <c r="A72" s="17"/>
      <c r="B72" s="28">
        <v>8</v>
      </c>
      <c r="C72" s="17"/>
      <c r="D72" s="24">
        <v>121</v>
      </c>
      <c r="E72" s="24">
        <v>114</v>
      </c>
      <c r="F72" s="24">
        <v>118</v>
      </c>
      <c r="G72" s="24">
        <v>108</v>
      </c>
      <c r="H72" s="24">
        <v>117</v>
      </c>
      <c r="I72" s="24">
        <f t="shared" si="135"/>
        <v>116</v>
      </c>
      <c r="J72" s="24">
        <f t="shared" si="136"/>
        <v>113.33333333333333</v>
      </c>
      <c r="K72" s="24">
        <f t="shared" si="137"/>
        <v>114.25</v>
      </c>
      <c r="L72" s="24">
        <f t="shared" si="138"/>
        <v>115.6</v>
      </c>
      <c r="M72" s="21"/>
      <c r="N72" s="24">
        <v>114</v>
      </c>
      <c r="O72" s="24">
        <v>112</v>
      </c>
      <c r="P72" s="24">
        <v>109</v>
      </c>
      <c r="Q72" s="24">
        <v>108</v>
      </c>
      <c r="R72" s="24">
        <v>114</v>
      </c>
      <c r="S72" s="24">
        <f t="shared" si="139"/>
        <v>110.5</v>
      </c>
      <c r="T72" s="24">
        <f t="shared" si="140"/>
        <v>109.66666666666667</v>
      </c>
      <c r="U72" s="24">
        <f t="shared" si="141"/>
        <v>110.75</v>
      </c>
      <c r="V72" s="24">
        <f t="shared" si="142"/>
        <v>111.4</v>
      </c>
      <c r="W72" s="21"/>
      <c r="X72" s="24">
        <v>117</v>
      </c>
      <c r="Y72" s="24">
        <v>110</v>
      </c>
      <c r="Z72" s="24">
        <v>115</v>
      </c>
      <c r="AA72" s="24">
        <v>104</v>
      </c>
      <c r="AB72" s="24">
        <v>106</v>
      </c>
      <c r="AC72" s="24">
        <f t="shared" si="143"/>
        <v>112.5</v>
      </c>
      <c r="AD72" s="24">
        <f t="shared" si="144"/>
        <v>109.66666666666667</v>
      </c>
      <c r="AE72" s="24">
        <f t="shared" si="145"/>
        <v>108.75</v>
      </c>
      <c r="AF72" s="24">
        <f t="shared" si="146"/>
        <v>110.4</v>
      </c>
      <c r="AG72" s="21"/>
      <c r="AH72" s="24">
        <v>111</v>
      </c>
      <c r="AI72" s="24">
        <v>111</v>
      </c>
      <c r="AJ72" s="24">
        <v>110</v>
      </c>
      <c r="AK72" s="24">
        <v>112</v>
      </c>
      <c r="AL72" s="24">
        <v>115</v>
      </c>
      <c r="AM72" s="24">
        <f t="shared" si="147"/>
        <v>110.5</v>
      </c>
      <c r="AN72" s="24">
        <f t="shared" si="148"/>
        <v>111</v>
      </c>
      <c r="AO72" s="24">
        <f t="shared" si="149"/>
        <v>112</v>
      </c>
      <c r="AP72" s="24">
        <f t="shared" si="150"/>
        <v>111.8</v>
      </c>
      <c r="AQ72" s="37"/>
    </row>
    <row r="73" spans="1:43" ht="15.5" x14ac:dyDescent="0.35">
      <c r="A73" s="17"/>
      <c r="B73" s="28">
        <v>9</v>
      </c>
      <c r="C73" s="17"/>
      <c r="D73" s="24"/>
      <c r="E73" s="24"/>
      <c r="F73" s="24"/>
      <c r="G73" s="24"/>
      <c r="H73" s="24"/>
      <c r="I73" s="24"/>
      <c r="J73" s="24"/>
      <c r="K73" s="24"/>
      <c r="L73" s="24"/>
      <c r="M73" s="21"/>
      <c r="N73" s="24"/>
      <c r="O73" s="24"/>
      <c r="P73" s="24"/>
      <c r="Q73" s="24"/>
      <c r="R73" s="24"/>
      <c r="S73" s="24"/>
      <c r="T73" s="24"/>
      <c r="U73" s="24"/>
      <c r="V73" s="24"/>
      <c r="W73" s="21"/>
      <c r="X73" s="24"/>
      <c r="Y73" s="24"/>
      <c r="Z73" s="24"/>
      <c r="AA73" s="24"/>
      <c r="AB73" s="24"/>
      <c r="AC73" s="24"/>
      <c r="AD73" s="24"/>
      <c r="AE73" s="24"/>
      <c r="AF73" s="24"/>
      <c r="AG73" s="21"/>
      <c r="AH73" s="24"/>
      <c r="AI73" s="24"/>
      <c r="AJ73" s="24"/>
      <c r="AK73" s="24"/>
      <c r="AL73" s="24"/>
      <c r="AM73" s="24"/>
      <c r="AN73" s="24"/>
      <c r="AO73" s="24"/>
      <c r="AP73" s="24"/>
      <c r="AQ73" s="37"/>
    </row>
    <row r="74" spans="1:43" ht="15.5" x14ac:dyDescent="0.35">
      <c r="A74" s="17"/>
      <c r="B74" s="28">
        <v>11</v>
      </c>
      <c r="C74" s="17"/>
      <c r="D74" s="24">
        <v>113</v>
      </c>
      <c r="E74" s="24">
        <v>114</v>
      </c>
      <c r="F74" s="24">
        <v>118</v>
      </c>
      <c r="G74" s="24">
        <v>107</v>
      </c>
      <c r="H74" s="24">
        <v>114</v>
      </c>
      <c r="I74" s="24">
        <f t="shared" si="135"/>
        <v>116</v>
      </c>
      <c r="J74" s="24">
        <f t="shared" si="136"/>
        <v>113</v>
      </c>
      <c r="K74" s="24">
        <f t="shared" si="137"/>
        <v>113.25</v>
      </c>
      <c r="L74" s="24">
        <f t="shared" si="138"/>
        <v>113.2</v>
      </c>
      <c r="M74" s="21"/>
      <c r="N74" s="24">
        <v>127</v>
      </c>
      <c r="O74" s="24">
        <v>115</v>
      </c>
      <c r="P74" s="24">
        <v>108</v>
      </c>
      <c r="Q74" s="24">
        <v>105</v>
      </c>
      <c r="R74" s="24">
        <v>111</v>
      </c>
      <c r="S74" s="24">
        <f t="shared" si="139"/>
        <v>111.5</v>
      </c>
      <c r="T74" s="24">
        <f t="shared" si="140"/>
        <v>109.33333333333333</v>
      </c>
      <c r="U74" s="24">
        <f t="shared" si="141"/>
        <v>109.75</v>
      </c>
      <c r="V74" s="24">
        <f t="shared" si="142"/>
        <v>113.2</v>
      </c>
      <c r="W74" s="21"/>
      <c r="X74" s="24">
        <v>122</v>
      </c>
      <c r="Y74" s="24">
        <v>122</v>
      </c>
      <c r="Z74" s="24">
        <v>121</v>
      </c>
      <c r="AA74" s="24">
        <v>115</v>
      </c>
      <c r="AB74" s="24">
        <v>117</v>
      </c>
      <c r="AC74" s="24">
        <f t="shared" si="143"/>
        <v>121.5</v>
      </c>
      <c r="AD74" s="24">
        <f t="shared" si="144"/>
        <v>119.33333333333333</v>
      </c>
      <c r="AE74" s="24">
        <f t="shared" si="145"/>
        <v>118.75</v>
      </c>
      <c r="AF74" s="24">
        <f t="shared" si="146"/>
        <v>119.4</v>
      </c>
      <c r="AG74" s="21"/>
      <c r="AH74" s="24">
        <v>139</v>
      </c>
      <c r="AI74" s="24">
        <v>121</v>
      </c>
      <c r="AJ74" s="24">
        <v>121</v>
      </c>
      <c r="AK74" s="24">
        <v>121</v>
      </c>
      <c r="AL74" s="24">
        <v>121</v>
      </c>
      <c r="AM74" s="24">
        <f t="shared" si="147"/>
        <v>121</v>
      </c>
      <c r="AN74" s="24">
        <f t="shared" si="148"/>
        <v>121</v>
      </c>
      <c r="AO74" s="24">
        <f t="shared" si="149"/>
        <v>121</v>
      </c>
      <c r="AP74" s="24">
        <f t="shared" si="150"/>
        <v>124.6</v>
      </c>
      <c r="AQ74" s="37"/>
    </row>
    <row r="75" spans="1:43" ht="15.5" x14ac:dyDescent="0.35">
      <c r="A75" s="17"/>
      <c r="B75" s="28">
        <v>12</v>
      </c>
      <c r="C75" s="17"/>
      <c r="D75" s="24">
        <v>122</v>
      </c>
      <c r="E75" s="24">
        <v>122</v>
      </c>
      <c r="F75" s="24">
        <v>119</v>
      </c>
      <c r="G75" s="24">
        <v>117</v>
      </c>
      <c r="H75" s="24">
        <v>119</v>
      </c>
      <c r="I75" s="24">
        <f t="shared" si="135"/>
        <v>120.5</v>
      </c>
      <c r="J75" s="24">
        <f t="shared" si="136"/>
        <v>119.33333333333333</v>
      </c>
      <c r="K75" s="24">
        <f t="shared" si="137"/>
        <v>119.25</v>
      </c>
      <c r="L75" s="24">
        <f t="shared" si="138"/>
        <v>119.8</v>
      </c>
      <c r="M75" s="21"/>
      <c r="N75" s="24">
        <v>111</v>
      </c>
      <c r="O75" s="24">
        <v>99</v>
      </c>
      <c r="P75" s="24">
        <v>118</v>
      </c>
      <c r="Q75" s="24">
        <v>111</v>
      </c>
      <c r="R75" s="24">
        <v>119</v>
      </c>
      <c r="S75" s="24">
        <f t="shared" si="139"/>
        <v>108.5</v>
      </c>
      <c r="T75" s="24">
        <f t="shared" si="140"/>
        <v>109.33333333333333</v>
      </c>
      <c r="U75" s="24">
        <f t="shared" si="141"/>
        <v>111.75</v>
      </c>
      <c r="V75" s="24">
        <f t="shared" si="142"/>
        <v>111.6</v>
      </c>
      <c r="W75" s="21"/>
      <c r="X75" s="24">
        <v>102</v>
      </c>
      <c r="Y75" s="24">
        <v>113</v>
      </c>
      <c r="Z75" s="24">
        <v>113</v>
      </c>
      <c r="AA75" s="24">
        <v>112</v>
      </c>
      <c r="AB75" s="24">
        <v>113</v>
      </c>
      <c r="AC75" s="24">
        <f t="shared" si="143"/>
        <v>113</v>
      </c>
      <c r="AD75" s="24">
        <f t="shared" si="144"/>
        <v>112.66666666666667</v>
      </c>
      <c r="AE75" s="24">
        <f t="shared" si="145"/>
        <v>112.75</v>
      </c>
      <c r="AF75" s="24">
        <f t="shared" si="146"/>
        <v>110.6</v>
      </c>
      <c r="AG75" s="21"/>
      <c r="AH75" s="24">
        <v>120</v>
      </c>
      <c r="AI75" s="24">
        <v>127</v>
      </c>
      <c r="AJ75" s="24">
        <v>123</v>
      </c>
      <c r="AK75" s="24">
        <v>120</v>
      </c>
      <c r="AL75" s="24">
        <v>133</v>
      </c>
      <c r="AM75" s="24">
        <f t="shared" si="147"/>
        <v>125</v>
      </c>
      <c r="AN75" s="24">
        <f t="shared" si="148"/>
        <v>123.33333333333333</v>
      </c>
      <c r="AO75" s="24">
        <f t="shared" si="149"/>
        <v>125.75</v>
      </c>
      <c r="AP75" s="24">
        <f t="shared" si="150"/>
        <v>124.6</v>
      </c>
      <c r="AQ75" s="37"/>
    </row>
    <row r="76" spans="1:43" ht="15.5" x14ac:dyDescent="0.35">
      <c r="A76" s="17"/>
      <c r="B76" s="28">
        <v>13</v>
      </c>
      <c r="C76" s="17"/>
      <c r="D76" s="24">
        <v>100</v>
      </c>
      <c r="E76" s="24">
        <v>110</v>
      </c>
      <c r="F76" s="24">
        <v>110</v>
      </c>
      <c r="G76" s="24">
        <v>111</v>
      </c>
      <c r="H76" s="24">
        <v>102</v>
      </c>
      <c r="I76" s="24">
        <f t="shared" si="135"/>
        <v>110</v>
      </c>
      <c r="J76" s="24">
        <f t="shared" si="136"/>
        <v>110.33333333333333</v>
      </c>
      <c r="K76" s="24">
        <f t="shared" si="137"/>
        <v>108.25</v>
      </c>
      <c r="L76" s="24">
        <f t="shared" si="138"/>
        <v>106.6</v>
      </c>
      <c r="M76" s="21"/>
      <c r="N76" s="24">
        <v>104</v>
      </c>
      <c r="O76" s="24">
        <v>109</v>
      </c>
      <c r="P76" s="24">
        <v>109</v>
      </c>
      <c r="Q76" s="24">
        <v>111</v>
      </c>
      <c r="R76" s="24">
        <v>114</v>
      </c>
      <c r="S76" s="24">
        <f t="shared" si="139"/>
        <v>109</v>
      </c>
      <c r="T76" s="24">
        <f t="shared" si="140"/>
        <v>109.66666666666667</v>
      </c>
      <c r="U76" s="24">
        <f t="shared" si="141"/>
        <v>110.75</v>
      </c>
      <c r="V76" s="24">
        <f t="shared" si="142"/>
        <v>109.4</v>
      </c>
      <c r="W76" s="21"/>
      <c r="X76" s="24">
        <v>115</v>
      </c>
      <c r="Y76" s="24">
        <v>113</v>
      </c>
      <c r="Z76" s="24">
        <v>115</v>
      </c>
      <c r="AA76" s="24">
        <v>112</v>
      </c>
      <c r="AB76" s="24">
        <v>114</v>
      </c>
      <c r="AC76" s="24">
        <f t="shared" si="143"/>
        <v>114</v>
      </c>
      <c r="AD76" s="24">
        <f t="shared" si="144"/>
        <v>113.33333333333333</v>
      </c>
      <c r="AE76" s="24">
        <f t="shared" si="145"/>
        <v>113.5</v>
      </c>
      <c r="AF76" s="24">
        <f t="shared" si="146"/>
        <v>113.8</v>
      </c>
      <c r="AG76" s="21"/>
      <c r="AH76" s="24">
        <v>109</v>
      </c>
      <c r="AI76" s="24">
        <v>97</v>
      </c>
      <c r="AJ76" s="24">
        <v>106</v>
      </c>
      <c r="AK76" s="24">
        <v>107</v>
      </c>
      <c r="AL76" s="24">
        <v>109</v>
      </c>
      <c r="AM76" s="24">
        <f t="shared" si="147"/>
        <v>101.5</v>
      </c>
      <c r="AN76" s="24">
        <f t="shared" si="148"/>
        <v>103.33333333333333</v>
      </c>
      <c r="AO76" s="24">
        <f t="shared" si="149"/>
        <v>104.75</v>
      </c>
      <c r="AP76" s="24">
        <f t="shared" si="150"/>
        <v>105.6</v>
      </c>
      <c r="AQ76" s="37"/>
    </row>
    <row r="77" spans="1:43" ht="15.5" x14ac:dyDescent="0.35">
      <c r="A77" s="17"/>
      <c r="B77" s="28">
        <v>14</v>
      </c>
      <c r="C77" s="17"/>
      <c r="D77" s="24">
        <v>139</v>
      </c>
      <c r="E77" s="24">
        <v>135</v>
      </c>
      <c r="F77" s="24">
        <v>140</v>
      </c>
      <c r="G77" s="24">
        <v>136</v>
      </c>
      <c r="H77" s="24">
        <v>134</v>
      </c>
      <c r="I77" s="24">
        <f t="shared" si="135"/>
        <v>137.5</v>
      </c>
      <c r="J77" s="24">
        <f t="shared" si="136"/>
        <v>137</v>
      </c>
      <c r="K77" s="24">
        <f t="shared" si="137"/>
        <v>136.25</v>
      </c>
      <c r="L77" s="24">
        <f t="shared" si="138"/>
        <v>136.80000000000001</v>
      </c>
      <c r="M77" s="21"/>
      <c r="N77" s="24">
        <v>130</v>
      </c>
      <c r="O77" s="24">
        <v>130</v>
      </c>
      <c r="P77" s="24">
        <v>128</v>
      </c>
      <c r="Q77" s="24">
        <v>126</v>
      </c>
      <c r="R77" s="24">
        <v>121</v>
      </c>
      <c r="S77" s="24">
        <f t="shared" si="139"/>
        <v>129</v>
      </c>
      <c r="T77" s="24">
        <f t="shared" si="140"/>
        <v>128</v>
      </c>
      <c r="U77" s="24">
        <f t="shared" si="141"/>
        <v>126.25</v>
      </c>
      <c r="V77" s="24">
        <f t="shared" si="142"/>
        <v>127</v>
      </c>
      <c r="W77" s="21"/>
      <c r="X77" s="24">
        <v>142</v>
      </c>
      <c r="Y77" s="24">
        <v>133</v>
      </c>
      <c r="Z77" s="24">
        <v>139</v>
      </c>
      <c r="AA77" s="24">
        <v>138</v>
      </c>
      <c r="AB77" s="24">
        <v>141</v>
      </c>
      <c r="AC77" s="24">
        <f t="shared" si="143"/>
        <v>136</v>
      </c>
      <c r="AD77" s="24">
        <f t="shared" si="144"/>
        <v>136.66666666666666</v>
      </c>
      <c r="AE77" s="24">
        <f t="shared" si="145"/>
        <v>137.75</v>
      </c>
      <c r="AF77" s="24">
        <f t="shared" si="146"/>
        <v>138.6</v>
      </c>
      <c r="AG77" s="21"/>
      <c r="AH77" s="24">
        <v>141</v>
      </c>
      <c r="AI77" s="24">
        <v>149</v>
      </c>
      <c r="AJ77" s="24">
        <v>142</v>
      </c>
      <c r="AK77" s="24">
        <v>147</v>
      </c>
      <c r="AL77" s="24">
        <v>147</v>
      </c>
      <c r="AM77" s="24">
        <f t="shared" si="147"/>
        <v>145.5</v>
      </c>
      <c r="AN77" s="24">
        <f t="shared" si="148"/>
        <v>146</v>
      </c>
      <c r="AO77" s="24">
        <f t="shared" si="149"/>
        <v>146.25</v>
      </c>
      <c r="AP77" s="24">
        <f t="shared" si="150"/>
        <v>145.19999999999999</v>
      </c>
      <c r="AQ77" s="37"/>
    </row>
    <row r="78" spans="1:43" ht="15.5" x14ac:dyDescent="0.35">
      <c r="A78" s="17"/>
      <c r="B78" s="17"/>
      <c r="C78" s="17"/>
      <c r="D78" s="18"/>
      <c r="E78" s="18"/>
      <c r="F78" s="18"/>
      <c r="G78" s="18"/>
      <c r="H78" s="18"/>
      <c r="I78" s="18"/>
      <c r="J78" s="18"/>
      <c r="K78" s="18"/>
      <c r="L78" s="18"/>
      <c r="M78" s="21"/>
      <c r="N78" s="18"/>
      <c r="O78" s="18"/>
      <c r="P78" s="18"/>
      <c r="Q78" s="18"/>
      <c r="R78" s="18"/>
      <c r="S78" s="18"/>
      <c r="T78" s="18"/>
      <c r="U78" s="18"/>
      <c r="V78" s="18"/>
      <c r="W78" s="21"/>
      <c r="X78" s="18"/>
      <c r="Y78" s="18"/>
      <c r="Z78" s="18"/>
      <c r="AA78" s="18"/>
      <c r="AB78" s="18"/>
      <c r="AC78" s="18"/>
      <c r="AD78" s="18"/>
      <c r="AE78" s="18"/>
      <c r="AF78" s="18"/>
      <c r="AG78" s="21"/>
      <c r="AH78" s="18"/>
      <c r="AI78" s="18"/>
      <c r="AJ78" s="18"/>
      <c r="AK78" s="18"/>
      <c r="AL78" s="18"/>
      <c r="AM78" s="18"/>
      <c r="AN78" s="18"/>
      <c r="AO78" s="18"/>
      <c r="AP78" s="18"/>
      <c r="AQ78" s="37"/>
    </row>
    <row r="79" spans="1:43" ht="15.5" x14ac:dyDescent="0.35">
      <c r="A79" s="17"/>
      <c r="B79" s="22"/>
      <c r="C79" s="18" t="e">
        <f t="shared" ref="C79" si="151">AVERAGE(C66:C70)</f>
        <v>#DIV/0!</v>
      </c>
      <c r="D79" s="23">
        <f>AVERAGE(D66:D77)</f>
        <v>116.27272727272727</v>
      </c>
      <c r="E79" s="23">
        <f t="shared" ref="E79:L79" si="152">AVERAGE(E66:E77)</f>
        <v>114.90909090909091</v>
      </c>
      <c r="F79" s="23">
        <f t="shared" si="152"/>
        <v>116</v>
      </c>
      <c r="G79" s="23">
        <f t="shared" si="152"/>
        <v>114.72727272727273</v>
      </c>
      <c r="H79" s="23">
        <f t="shared" si="152"/>
        <v>115.36363636363636</v>
      </c>
      <c r="I79" s="23">
        <f t="shared" si="152"/>
        <v>115.45454545454545</v>
      </c>
      <c r="J79" s="23">
        <f t="shared" si="152"/>
        <v>115.21212121212123</v>
      </c>
      <c r="K79" s="23">
        <f t="shared" si="152"/>
        <v>115.25</v>
      </c>
      <c r="L79" s="23">
        <f t="shared" si="152"/>
        <v>115.45454545454545</v>
      </c>
      <c r="M79" s="21"/>
      <c r="N79" s="23">
        <f>AVERAGE(N66:N77)</f>
        <v>117.90909090909091</v>
      </c>
      <c r="O79" s="23">
        <f t="shared" ref="O79:V79" si="153">AVERAGE(O66:O77)</f>
        <v>115.90909090909091</v>
      </c>
      <c r="P79" s="23">
        <f t="shared" si="153"/>
        <v>116.63636363636364</v>
      </c>
      <c r="Q79" s="23">
        <f t="shared" si="153"/>
        <v>115</v>
      </c>
      <c r="R79" s="23">
        <f t="shared" si="153"/>
        <v>116.54545454545455</v>
      </c>
      <c r="S79" s="23">
        <f t="shared" si="153"/>
        <v>116.27272727272727</v>
      </c>
      <c r="T79" s="23">
        <f t="shared" si="153"/>
        <v>115.84848484848486</v>
      </c>
      <c r="U79" s="23">
        <f t="shared" si="153"/>
        <v>116.02272727272727</v>
      </c>
      <c r="V79" s="23">
        <f t="shared" si="153"/>
        <v>116.4</v>
      </c>
      <c r="W79" s="21"/>
      <c r="X79" s="23">
        <f>AVERAGE(X66:X77)</f>
        <v>119.45454545454545</v>
      </c>
      <c r="Y79" s="23">
        <f t="shared" ref="Y79:AF79" si="154">AVERAGE(Y66:Y77)</f>
        <v>118.09090909090909</v>
      </c>
      <c r="Z79" s="23">
        <f t="shared" si="154"/>
        <v>117.54545454545455</v>
      </c>
      <c r="AA79" s="23">
        <f t="shared" si="154"/>
        <v>117.45454545454545</v>
      </c>
      <c r="AB79" s="23">
        <f t="shared" si="154"/>
        <v>116.90909090909091</v>
      </c>
      <c r="AC79" s="23">
        <f t="shared" si="154"/>
        <v>117.81818181818181</v>
      </c>
      <c r="AD79" s="23">
        <f t="shared" si="154"/>
        <v>117.6969696969697</v>
      </c>
      <c r="AE79" s="23">
        <f t="shared" si="154"/>
        <v>117.5</v>
      </c>
      <c r="AF79" s="23">
        <f t="shared" si="154"/>
        <v>117.89090909090906</v>
      </c>
      <c r="AG79" s="21"/>
      <c r="AH79" s="23">
        <f>AVERAGE(AH66:AH77)</f>
        <v>121.54545454545455</v>
      </c>
      <c r="AI79" s="23">
        <f t="shared" ref="AI79:AP79" si="155">AVERAGE(AI66:AI77)</f>
        <v>122</v>
      </c>
      <c r="AJ79" s="23">
        <f t="shared" si="155"/>
        <v>120.18181818181819</v>
      </c>
      <c r="AK79" s="23">
        <f t="shared" si="155"/>
        <v>121.54545454545455</v>
      </c>
      <c r="AL79" s="23">
        <f t="shared" si="155"/>
        <v>122.72727272727273</v>
      </c>
      <c r="AM79" s="23">
        <f t="shared" si="155"/>
        <v>121.09090909090909</v>
      </c>
      <c r="AN79" s="23">
        <f t="shared" si="155"/>
        <v>121.24242424242424</v>
      </c>
      <c r="AO79" s="23">
        <f t="shared" si="155"/>
        <v>121.61363636363636</v>
      </c>
      <c r="AP79" s="23">
        <f t="shared" si="155"/>
        <v>121.6</v>
      </c>
      <c r="AQ79" s="37"/>
    </row>
    <row r="80" spans="1:43" ht="15.5" x14ac:dyDescent="0.35">
      <c r="A80" s="18"/>
      <c r="B80" s="23"/>
      <c r="C80" s="18" t="e">
        <f t="shared" ref="C80" si="156">STDEV(C66:C70)</f>
        <v>#DIV/0!</v>
      </c>
      <c r="D80" s="23">
        <f>STDEV(D66:D77)</f>
        <v>12.042349514035118</v>
      </c>
      <c r="E80" s="23">
        <f t="shared" ref="E80:L80" si="157">STDEV(E66:E77)</f>
        <v>9.8331535679510811</v>
      </c>
      <c r="F80" s="23">
        <f t="shared" si="157"/>
        <v>9.1323600454646989</v>
      </c>
      <c r="G80" s="23">
        <f t="shared" si="157"/>
        <v>10.257591423827613</v>
      </c>
      <c r="H80" s="23">
        <f t="shared" si="157"/>
        <v>9.0362904697970752</v>
      </c>
      <c r="I80" s="23">
        <f t="shared" si="157"/>
        <v>9.1554752619799746</v>
      </c>
      <c r="J80" s="23">
        <f t="shared" si="157"/>
        <v>8.9966323665799486</v>
      </c>
      <c r="K80" s="23">
        <f t="shared" si="157"/>
        <v>8.7763887789910502</v>
      </c>
      <c r="L80" s="23">
        <f t="shared" si="157"/>
        <v>9.2969203111959242</v>
      </c>
      <c r="M80" s="21"/>
      <c r="N80" s="23">
        <f>STDEV(N66:N77)</f>
        <v>8.3600782945442003</v>
      </c>
      <c r="O80" s="23">
        <f t="shared" ref="O80:V80" si="158">STDEV(O66:O77)</f>
        <v>9.4493867044855921</v>
      </c>
      <c r="P80" s="23">
        <f t="shared" si="158"/>
        <v>7.9532726254382506</v>
      </c>
      <c r="Q80" s="23">
        <f t="shared" si="158"/>
        <v>7.469939758793239</v>
      </c>
      <c r="R80" s="23">
        <f t="shared" si="158"/>
        <v>5.7855619668902767</v>
      </c>
      <c r="S80" s="23">
        <f t="shared" si="158"/>
        <v>8.0726812037997515</v>
      </c>
      <c r="T80" s="23">
        <f t="shared" si="158"/>
        <v>7.6686426965976739</v>
      </c>
      <c r="U80" s="23">
        <f t="shared" si="158"/>
        <v>6.9654993947442003</v>
      </c>
      <c r="V80" s="23">
        <f t="shared" si="158"/>
        <v>6.8123417412810419</v>
      </c>
      <c r="W80" s="21"/>
      <c r="X80" s="23">
        <f>STDEV(X66:X77)</f>
        <v>11.147767815698678</v>
      </c>
      <c r="Y80" s="23">
        <f t="shared" ref="Y80:AF80" si="159">STDEV(Y66:Y77)</f>
        <v>10.044446679180943</v>
      </c>
      <c r="Z80" s="23">
        <f t="shared" si="159"/>
        <v>9.0372964581630981</v>
      </c>
      <c r="AA80" s="23">
        <f t="shared" si="159"/>
        <v>9.8016696165871284</v>
      </c>
      <c r="AB80" s="23">
        <f t="shared" si="159"/>
        <v>9.7206434504568211</v>
      </c>
      <c r="AC80" s="23">
        <f t="shared" si="159"/>
        <v>9.2662633441768936</v>
      </c>
      <c r="AD80" s="23">
        <f t="shared" si="159"/>
        <v>9.2285240729846141</v>
      </c>
      <c r="AE80" s="23">
        <f t="shared" si="159"/>
        <v>9.1480872317659934</v>
      </c>
      <c r="AF80" s="23">
        <f t="shared" si="159"/>
        <v>9.3882324795942846</v>
      </c>
      <c r="AG80" s="21"/>
      <c r="AH80" s="23">
        <f>STDEV(AH66:AH77)</f>
        <v>11.129812544366022</v>
      </c>
      <c r="AI80" s="23">
        <f t="shared" ref="AI80:AP80" si="160">STDEV(AI66:AI77)</f>
        <v>13.841965178398622</v>
      </c>
      <c r="AJ80" s="23">
        <f t="shared" si="160"/>
        <v>11.779797806568512</v>
      </c>
      <c r="AK80" s="23">
        <f t="shared" si="160"/>
        <v>11.911033845671303</v>
      </c>
      <c r="AL80" s="23">
        <f t="shared" si="160"/>
        <v>11.145321072906864</v>
      </c>
      <c r="AM80" s="23">
        <f t="shared" si="160"/>
        <v>12.419376356762408</v>
      </c>
      <c r="AN80" s="23">
        <f t="shared" si="160"/>
        <v>12.105178789896231</v>
      </c>
      <c r="AO80" s="23">
        <f t="shared" si="160"/>
        <v>11.65244804556302</v>
      </c>
      <c r="AP80" s="23">
        <f t="shared" si="160"/>
        <v>11.149529138039863</v>
      </c>
      <c r="AQ80" s="37"/>
    </row>
    <row r="81" spans="1:43" ht="15.5" x14ac:dyDescent="0.35">
      <c r="A81" s="17"/>
      <c r="B81" s="17"/>
      <c r="C81" s="17"/>
      <c r="D81" s="18"/>
      <c r="E81" s="18"/>
      <c r="F81" s="18"/>
      <c r="G81" s="18"/>
      <c r="H81" s="18"/>
      <c r="I81" s="18"/>
      <c r="J81" s="18"/>
      <c r="K81" s="18"/>
      <c r="L81" s="18"/>
      <c r="M81" s="21"/>
      <c r="N81" s="18"/>
      <c r="O81" s="18"/>
      <c r="P81" s="18"/>
      <c r="Q81" s="18"/>
      <c r="R81" s="18"/>
      <c r="S81" s="18"/>
      <c r="T81" s="18"/>
      <c r="U81" s="18"/>
      <c r="V81" s="18"/>
      <c r="W81" s="21"/>
      <c r="X81" s="18"/>
      <c r="Y81" s="18"/>
      <c r="Z81" s="18"/>
      <c r="AA81" s="18"/>
      <c r="AB81" s="18"/>
      <c r="AC81" s="18"/>
      <c r="AD81" s="18"/>
      <c r="AE81" s="18"/>
      <c r="AF81" s="18"/>
      <c r="AG81" s="21"/>
      <c r="AH81" s="18"/>
      <c r="AI81" s="18"/>
      <c r="AJ81" s="18"/>
      <c r="AK81" s="18"/>
      <c r="AL81" s="18"/>
      <c r="AM81" s="18"/>
      <c r="AN81" s="18"/>
      <c r="AO81" s="18"/>
      <c r="AP81" s="18"/>
      <c r="AQ81" s="37"/>
    </row>
    <row r="82" spans="1:43" x14ac:dyDescent="0.35">
      <c r="E82" s="32"/>
      <c r="F82" s="32"/>
      <c r="G82" s="32"/>
      <c r="H82" s="32"/>
      <c r="I82" s="31"/>
      <c r="J82" s="31"/>
      <c r="K82" s="31"/>
      <c r="L82" s="31"/>
      <c r="M82" s="32"/>
      <c r="N82" s="32"/>
      <c r="O82" s="32"/>
      <c r="P82" s="32"/>
      <c r="Q82" s="32"/>
      <c r="R82" s="32"/>
      <c r="S82" s="31"/>
      <c r="T82" s="31"/>
      <c r="U82" s="31"/>
      <c r="V82" s="31"/>
      <c r="X82" s="32"/>
      <c r="Y82" s="32"/>
      <c r="Z82" s="32"/>
      <c r="AA82" s="32"/>
      <c r="AB82" s="32"/>
      <c r="AC82" s="31"/>
      <c r="AD82" s="31"/>
      <c r="AE82" s="31"/>
      <c r="AF82" s="31"/>
      <c r="AH82" s="32"/>
      <c r="AI82" s="32"/>
      <c r="AJ82" s="32"/>
      <c r="AK82" s="32"/>
      <c r="AL82" s="32"/>
      <c r="AM82" s="31"/>
      <c r="AN82" s="31"/>
      <c r="AO82" s="31"/>
      <c r="AP82" s="31"/>
      <c r="AQ82" s="31"/>
    </row>
    <row r="83" spans="1:43" x14ac:dyDescent="0.35">
      <c r="E83" s="32"/>
      <c r="F83" s="32"/>
      <c r="G83" s="32"/>
      <c r="H83" s="32"/>
      <c r="I83" s="31"/>
      <c r="J83" s="31"/>
      <c r="K83" s="31"/>
      <c r="L83" s="31"/>
      <c r="M83" s="32"/>
      <c r="N83" s="32"/>
      <c r="O83" s="32"/>
      <c r="P83" s="32"/>
      <c r="Q83" s="32"/>
      <c r="R83" s="32"/>
      <c r="S83" s="31"/>
      <c r="T83" s="31"/>
      <c r="U83" s="31"/>
      <c r="V83" s="31"/>
      <c r="X83" s="32"/>
      <c r="Y83" s="32"/>
      <c r="Z83" s="32"/>
      <c r="AA83" s="32"/>
      <c r="AB83" s="32"/>
      <c r="AC83" s="31"/>
      <c r="AD83" s="31"/>
      <c r="AE83" s="31"/>
      <c r="AF83" s="31"/>
      <c r="AH83" s="32"/>
      <c r="AI83" s="32"/>
      <c r="AJ83" s="32"/>
      <c r="AK83" s="32"/>
      <c r="AL83" s="32"/>
      <c r="AM83" s="31"/>
      <c r="AN83" s="31"/>
      <c r="AO83" s="31"/>
      <c r="AP83" s="31"/>
      <c r="AQ83" s="31"/>
    </row>
    <row r="84" spans="1:43" x14ac:dyDescent="0.35">
      <c r="E84" s="32"/>
      <c r="F84" s="32"/>
      <c r="G84" s="32"/>
      <c r="H84" s="32"/>
      <c r="I84" s="31"/>
      <c r="J84" s="31"/>
      <c r="K84" s="31"/>
      <c r="L84" s="31"/>
      <c r="M84" s="32"/>
      <c r="N84" s="32"/>
      <c r="O84" s="32"/>
      <c r="P84" s="32"/>
      <c r="Q84" s="32"/>
      <c r="R84" s="32"/>
      <c r="S84" s="31"/>
      <c r="T84" s="31"/>
      <c r="U84" s="31"/>
      <c r="V84" s="31"/>
      <c r="X84" s="32"/>
      <c r="Y84" s="32"/>
      <c r="Z84" s="32"/>
      <c r="AA84" s="32"/>
      <c r="AB84" s="32"/>
      <c r="AC84" s="31"/>
      <c r="AD84" s="31"/>
      <c r="AE84" s="31"/>
      <c r="AF84" s="31"/>
      <c r="AH84" s="32"/>
      <c r="AI84" s="32"/>
      <c r="AJ84" s="32"/>
      <c r="AK84" s="32"/>
      <c r="AL84" s="32"/>
      <c r="AM84" s="31"/>
      <c r="AN84" s="31"/>
      <c r="AO84" s="31"/>
      <c r="AP84" s="31"/>
      <c r="AQ84" s="31"/>
    </row>
    <row r="85" spans="1:43" x14ac:dyDescent="0.35">
      <c r="E85" s="32"/>
      <c r="F85" s="32"/>
      <c r="G85" s="32"/>
      <c r="H85" s="32"/>
      <c r="I85" s="31"/>
      <c r="J85" s="31"/>
      <c r="K85" s="31"/>
      <c r="L85" s="31"/>
      <c r="M85" s="32"/>
      <c r="N85" s="32"/>
      <c r="O85" s="32"/>
      <c r="P85" s="32"/>
      <c r="Q85" s="32"/>
      <c r="R85" s="32"/>
      <c r="S85" s="31"/>
      <c r="T85" s="31"/>
      <c r="U85" s="31"/>
      <c r="V85" s="31"/>
      <c r="X85" s="32"/>
      <c r="Y85" s="32"/>
      <c r="Z85" s="32"/>
      <c r="AA85" s="32"/>
      <c r="AB85" s="32"/>
      <c r="AC85" s="31"/>
      <c r="AD85" s="31"/>
      <c r="AE85" s="31"/>
      <c r="AF85" s="31"/>
      <c r="AH85" s="32"/>
      <c r="AI85" s="32"/>
      <c r="AJ85" s="32"/>
      <c r="AK85" s="32"/>
      <c r="AL85" s="32"/>
      <c r="AM85" s="31"/>
      <c r="AN85" s="31"/>
      <c r="AO85" s="31"/>
      <c r="AP85" s="31"/>
      <c r="AQ85" s="31"/>
    </row>
    <row r="86" spans="1:43" x14ac:dyDescent="0.35">
      <c r="E86" s="32"/>
      <c r="F86" s="32"/>
      <c r="G86" s="32"/>
      <c r="H86" s="32"/>
      <c r="I86" s="31"/>
      <c r="J86" s="31"/>
      <c r="K86" s="31"/>
      <c r="L86" s="31"/>
      <c r="M86" s="32"/>
      <c r="N86" s="32"/>
      <c r="O86" s="32"/>
      <c r="P86" s="32"/>
      <c r="Q86" s="32"/>
      <c r="R86" s="32"/>
      <c r="S86" s="31"/>
      <c r="T86" s="31"/>
      <c r="U86" s="31"/>
      <c r="V86" s="31"/>
      <c r="X86" s="32"/>
      <c r="Y86" s="32"/>
      <c r="Z86" s="32"/>
      <c r="AA86" s="32"/>
      <c r="AB86" s="32"/>
      <c r="AC86" s="31"/>
      <c r="AD86" s="31"/>
      <c r="AE86" s="31"/>
      <c r="AF86" s="31"/>
      <c r="AH86" s="32"/>
      <c r="AI86" s="32"/>
      <c r="AJ86" s="32"/>
      <c r="AK86" s="32"/>
      <c r="AL86" s="32"/>
      <c r="AM86" s="31"/>
      <c r="AN86" s="31"/>
      <c r="AO86" s="31"/>
      <c r="AP86" s="31"/>
      <c r="AQ86" s="31"/>
    </row>
    <row r="87" spans="1:43" x14ac:dyDescent="0.35">
      <c r="E87" s="32"/>
      <c r="F87" s="32"/>
      <c r="G87" s="32"/>
      <c r="H87" s="32"/>
      <c r="I87" s="31"/>
      <c r="J87" s="31"/>
      <c r="K87" s="31"/>
      <c r="L87" s="31"/>
      <c r="M87" s="32"/>
      <c r="N87" s="32"/>
      <c r="O87" s="32"/>
      <c r="P87" s="32"/>
      <c r="Q87" s="32"/>
      <c r="R87" s="32"/>
      <c r="S87" s="31"/>
      <c r="T87" s="31"/>
      <c r="U87" s="31"/>
      <c r="V87" s="31"/>
      <c r="X87" s="32"/>
      <c r="Y87" s="32"/>
      <c r="Z87" s="32"/>
      <c r="AA87" s="32"/>
      <c r="AB87" s="32"/>
      <c r="AC87" s="31"/>
      <c r="AD87" s="31"/>
      <c r="AE87" s="31"/>
      <c r="AF87" s="31"/>
      <c r="AH87" s="32"/>
      <c r="AI87" s="32"/>
      <c r="AJ87" s="32"/>
      <c r="AK87" s="32"/>
      <c r="AL87" s="32"/>
      <c r="AM87" s="31"/>
      <c r="AN87" s="31"/>
      <c r="AO87" s="31"/>
      <c r="AP87" s="31"/>
      <c r="AQ87" s="31"/>
    </row>
    <row r="88" spans="1:43" x14ac:dyDescent="0.35">
      <c r="E88" s="32"/>
      <c r="F88" s="32"/>
      <c r="I88" s="47"/>
      <c r="J88" s="47"/>
      <c r="K88" s="47"/>
      <c r="L88" s="47"/>
      <c r="O88" s="32"/>
      <c r="Y88" s="32"/>
      <c r="AI88" s="32"/>
      <c r="AQ88"/>
    </row>
    <row r="89" spans="1:43" x14ac:dyDescent="0.35">
      <c r="E89" s="32"/>
      <c r="G89" s="32"/>
      <c r="I89" s="31"/>
      <c r="J89" s="31"/>
      <c r="K89" s="31"/>
      <c r="L89" s="31"/>
      <c r="O89" s="32"/>
      <c r="S89" s="31"/>
      <c r="T89" s="31"/>
      <c r="U89" s="31"/>
      <c r="V89" s="31"/>
      <c r="Y89" s="32"/>
      <c r="AC89" s="31"/>
      <c r="AD89" s="31"/>
      <c r="AE89" s="31"/>
      <c r="AF89" s="31"/>
      <c r="AI89" s="32"/>
      <c r="AM89" s="31"/>
      <c r="AN89" s="31"/>
      <c r="AO89" s="31"/>
      <c r="AP89" s="31"/>
      <c r="AQ89" s="31"/>
    </row>
    <row r="90" spans="1:43" x14ac:dyDescent="0.35">
      <c r="E90" s="32"/>
      <c r="G90" s="32"/>
      <c r="I90" s="31"/>
      <c r="J90" s="31"/>
      <c r="K90" s="31"/>
      <c r="L90" s="31"/>
      <c r="O90" s="32"/>
      <c r="S90" s="31"/>
      <c r="T90" s="31"/>
      <c r="U90" s="31"/>
      <c r="V90" s="31"/>
      <c r="Y90" s="32"/>
      <c r="AC90" s="31"/>
      <c r="AD90" s="31"/>
      <c r="AE90" s="31"/>
      <c r="AF90" s="31"/>
      <c r="AI90" s="32"/>
      <c r="AM90" s="31"/>
      <c r="AN90" s="31"/>
      <c r="AO90" s="31"/>
      <c r="AP90" s="31"/>
      <c r="AQ90" s="31"/>
    </row>
    <row r="91" spans="1:43" x14ac:dyDescent="0.35">
      <c r="E91" s="32"/>
      <c r="I91" s="31"/>
      <c r="J91" s="31"/>
      <c r="K91" s="31"/>
      <c r="L91" s="31"/>
      <c r="O91" s="32"/>
      <c r="S91" s="31"/>
      <c r="T91" s="31"/>
      <c r="U91" s="31"/>
      <c r="V91" s="31"/>
      <c r="Y91" s="32"/>
      <c r="AC91" s="31"/>
      <c r="AD91" s="31"/>
      <c r="AE91" s="31"/>
      <c r="AF91" s="31"/>
      <c r="AI91" s="32"/>
      <c r="AM91" s="31"/>
      <c r="AN91" s="31"/>
      <c r="AO91" s="31"/>
      <c r="AP91" s="31"/>
      <c r="AQ91" s="31"/>
    </row>
    <row r="92" spans="1:43" x14ac:dyDescent="0.35">
      <c r="AQ92"/>
    </row>
    <row r="93" spans="1:43" x14ac:dyDescent="0.35">
      <c r="AQ93"/>
    </row>
    <row r="94" spans="1:43" x14ac:dyDescent="0.35">
      <c r="AQ94"/>
    </row>
    <row r="95" spans="1:43" x14ac:dyDescent="0.35">
      <c r="K95" s="29"/>
      <c r="AQ95"/>
    </row>
    <row r="96" spans="1:43" ht="18.5" x14ac:dyDescent="0.45">
      <c r="V96" s="32"/>
      <c r="W96" s="113"/>
      <c r="AN96" s="69"/>
      <c r="AQ96"/>
    </row>
    <row r="97" spans="17:43" ht="18.5" x14ac:dyDescent="0.45">
      <c r="Q97" s="111"/>
      <c r="R97" s="111"/>
      <c r="S97" s="111"/>
      <c r="W97" s="113"/>
      <c r="AN97" s="69"/>
      <c r="AQ97"/>
    </row>
    <row r="98" spans="17:43" x14ac:dyDescent="0.35">
      <c r="Q98" s="111"/>
      <c r="R98" s="111"/>
      <c r="S98" s="111"/>
      <c r="W98" s="113"/>
      <c r="AQ98"/>
    </row>
    <row r="99" spans="17:43" x14ac:dyDescent="0.35">
      <c r="Q99" s="111"/>
      <c r="R99" s="111"/>
      <c r="S99" s="111"/>
      <c r="AQ99"/>
    </row>
    <row r="100" spans="17:43" x14ac:dyDescent="0.35">
      <c r="Q100" s="111"/>
      <c r="R100" s="111"/>
      <c r="S100" s="111"/>
      <c r="AQ100"/>
    </row>
    <row r="101" spans="17:43" x14ac:dyDescent="0.35">
      <c r="AQ101"/>
    </row>
    <row r="102" spans="17:43" x14ac:dyDescent="0.35">
      <c r="AQ102"/>
    </row>
    <row r="103" spans="17:43" x14ac:dyDescent="0.35">
      <c r="AQ103"/>
    </row>
    <row r="104" spans="17:43" x14ac:dyDescent="0.35">
      <c r="AQ104"/>
    </row>
    <row r="105" spans="17:43" x14ac:dyDescent="0.35">
      <c r="AQ105"/>
    </row>
    <row r="106" spans="17:43" x14ac:dyDescent="0.35">
      <c r="AQ106"/>
    </row>
    <row r="107" spans="17:43" x14ac:dyDescent="0.35">
      <c r="AQ107"/>
    </row>
    <row r="108" spans="17:43" x14ac:dyDescent="0.35">
      <c r="AQ108"/>
    </row>
    <row r="109" spans="17:43" x14ac:dyDescent="0.35">
      <c r="AQ109"/>
    </row>
    <row r="110" spans="17:43" x14ac:dyDescent="0.35">
      <c r="AQ110"/>
    </row>
    <row r="111" spans="17:43" x14ac:dyDescent="0.35">
      <c r="AQ111"/>
    </row>
    <row r="112" spans="17:43" x14ac:dyDescent="0.35">
      <c r="AQ112"/>
    </row>
    <row r="113" spans="13:43" x14ac:dyDescent="0.35">
      <c r="AQ113"/>
    </row>
    <row r="114" spans="13:43" x14ac:dyDescent="0.35">
      <c r="AQ114"/>
    </row>
    <row r="115" spans="13:43" x14ac:dyDescent="0.35">
      <c r="AQ115"/>
    </row>
    <row r="116" spans="13:43" x14ac:dyDescent="0.35">
      <c r="AQ116"/>
    </row>
    <row r="117" spans="13:43" x14ac:dyDescent="0.35">
      <c r="AQ117"/>
    </row>
    <row r="118" spans="13:43" x14ac:dyDescent="0.35">
      <c r="AQ118"/>
    </row>
    <row r="119" spans="13:43" x14ac:dyDescent="0.35">
      <c r="AQ119"/>
    </row>
    <row r="120" spans="13:43" x14ac:dyDescent="0.35">
      <c r="AQ120"/>
    </row>
    <row r="121" spans="13:43" x14ac:dyDescent="0.35">
      <c r="M121" s="66"/>
      <c r="AQ121" s="66"/>
    </row>
    <row r="122" spans="13:43" x14ac:dyDescent="0.35">
      <c r="M122" s="66"/>
      <c r="AQ122" s="66"/>
    </row>
    <row r="123" spans="13:43" x14ac:dyDescent="0.35">
      <c r="AQ123"/>
    </row>
    <row r="124" spans="13:43" x14ac:dyDescent="0.35">
      <c r="AQ124"/>
    </row>
    <row r="125" spans="13:43" x14ac:dyDescent="0.35">
      <c r="AQ125"/>
    </row>
    <row r="126" spans="13:43" x14ac:dyDescent="0.35">
      <c r="AQ126"/>
    </row>
    <row r="127" spans="13:43" x14ac:dyDescent="0.35">
      <c r="AQ127"/>
    </row>
    <row r="128" spans="13:43" x14ac:dyDescent="0.35">
      <c r="AQ128"/>
    </row>
    <row r="129" spans="43:43" x14ac:dyDescent="0.35">
      <c r="AQ129"/>
    </row>
    <row r="130" spans="43:43" x14ac:dyDescent="0.35">
      <c r="AQ130"/>
    </row>
    <row r="131" spans="43:43" x14ac:dyDescent="0.35">
      <c r="AQ131"/>
    </row>
    <row r="132" spans="43:43" x14ac:dyDescent="0.35">
      <c r="AQ132"/>
    </row>
    <row r="133" spans="43:43" x14ac:dyDescent="0.35">
      <c r="AQ133"/>
    </row>
    <row r="134" spans="43:43" x14ac:dyDescent="0.35">
      <c r="AQ134"/>
    </row>
    <row r="135" spans="43:43" x14ac:dyDescent="0.35">
      <c r="AQ135"/>
    </row>
    <row r="136" spans="43:43" x14ac:dyDescent="0.35">
      <c r="AQ136"/>
    </row>
    <row r="137" spans="43:43" x14ac:dyDescent="0.35">
      <c r="AQ137"/>
    </row>
    <row r="138" spans="43:43" x14ac:dyDescent="0.35">
      <c r="AQ138"/>
    </row>
    <row r="139" spans="43:43" x14ac:dyDescent="0.35">
      <c r="AQ139"/>
    </row>
    <row r="140" spans="43:43" x14ac:dyDescent="0.35">
      <c r="AQ140"/>
    </row>
    <row r="141" spans="43:43" x14ac:dyDescent="0.35">
      <c r="AQ141"/>
    </row>
    <row r="142" spans="43:43" x14ac:dyDescent="0.35">
      <c r="AQ142"/>
    </row>
    <row r="143" spans="43:43" x14ac:dyDescent="0.35">
      <c r="AQ143"/>
    </row>
    <row r="144" spans="43:43" x14ac:dyDescent="0.35">
      <c r="AQ144"/>
    </row>
    <row r="145" spans="43:43" x14ac:dyDescent="0.35">
      <c r="AQ145"/>
    </row>
    <row r="146" spans="43:43" x14ac:dyDescent="0.35">
      <c r="AQ146"/>
    </row>
    <row r="147" spans="43:43" x14ac:dyDescent="0.35">
      <c r="AQ147"/>
    </row>
    <row r="148" spans="43:43" x14ac:dyDescent="0.35">
      <c r="AQ148"/>
    </row>
    <row r="149" spans="43:43" x14ac:dyDescent="0.35">
      <c r="AQ149"/>
    </row>
    <row r="150" spans="43:43" x14ac:dyDescent="0.35">
      <c r="AQ150"/>
    </row>
    <row r="151" spans="43:43" x14ac:dyDescent="0.35">
      <c r="AQ151"/>
    </row>
    <row r="152" spans="43:43" x14ac:dyDescent="0.35">
      <c r="AQ152"/>
    </row>
    <row r="153" spans="43:43" x14ac:dyDescent="0.35">
      <c r="AQ153"/>
    </row>
    <row r="154" spans="43:43" x14ac:dyDescent="0.35">
      <c r="AQ154"/>
    </row>
    <row r="155" spans="43:43" x14ac:dyDescent="0.35">
      <c r="AQ155"/>
    </row>
    <row r="156" spans="43:43" x14ac:dyDescent="0.35">
      <c r="AQ156"/>
    </row>
    <row r="157" spans="43:43" x14ac:dyDescent="0.35">
      <c r="AQ157"/>
    </row>
    <row r="158" spans="43:43" x14ac:dyDescent="0.35">
      <c r="AQ158"/>
    </row>
    <row r="159" spans="43:43" x14ac:dyDescent="0.35">
      <c r="AQ159"/>
    </row>
    <row r="160" spans="43:43" x14ac:dyDescent="0.35">
      <c r="AQ160"/>
    </row>
    <row r="161" spans="43:43" x14ac:dyDescent="0.35">
      <c r="AQ161"/>
    </row>
    <row r="162" spans="43:43" x14ac:dyDescent="0.35">
      <c r="AQ162"/>
    </row>
    <row r="163" spans="43:43" x14ac:dyDescent="0.35">
      <c r="AQ163"/>
    </row>
    <row r="164" spans="43:43" x14ac:dyDescent="0.35">
      <c r="AQ164"/>
    </row>
    <row r="165" spans="43:43" x14ac:dyDescent="0.35">
      <c r="AQ165"/>
    </row>
    <row r="166" spans="43:43" x14ac:dyDescent="0.35">
      <c r="AQ166"/>
    </row>
    <row r="167" spans="43:43" x14ac:dyDescent="0.35">
      <c r="AQ167"/>
    </row>
    <row r="168" spans="43:43" x14ac:dyDescent="0.35">
      <c r="AQ168"/>
    </row>
    <row r="169" spans="43:43" x14ac:dyDescent="0.35">
      <c r="AQ169"/>
    </row>
    <row r="170" spans="43:43" x14ac:dyDescent="0.35">
      <c r="AQ170"/>
    </row>
    <row r="171" spans="43:43" x14ac:dyDescent="0.35">
      <c r="AQ171"/>
    </row>
    <row r="172" spans="43:43" x14ac:dyDescent="0.35">
      <c r="AQ172"/>
    </row>
    <row r="173" spans="43:43" x14ac:dyDescent="0.35">
      <c r="AQ173"/>
    </row>
    <row r="174" spans="43:43" x14ac:dyDescent="0.35">
      <c r="AQ174"/>
    </row>
    <row r="175" spans="43:43" x14ac:dyDescent="0.35">
      <c r="AQ175"/>
    </row>
    <row r="176" spans="43:43" x14ac:dyDescent="0.35">
      <c r="AQ176"/>
    </row>
    <row r="177" spans="43:43" x14ac:dyDescent="0.35">
      <c r="AQ177"/>
    </row>
    <row r="178" spans="43:43" x14ac:dyDescent="0.35">
      <c r="AQ178"/>
    </row>
    <row r="179" spans="43:43" x14ac:dyDescent="0.35">
      <c r="AQ179"/>
    </row>
    <row r="180" spans="43:43" x14ac:dyDescent="0.35">
      <c r="AQ180"/>
    </row>
    <row r="181" spans="43:43" x14ac:dyDescent="0.35">
      <c r="AQ181"/>
    </row>
    <row r="182" spans="43:43" x14ac:dyDescent="0.35">
      <c r="AQ182"/>
    </row>
    <row r="183" spans="43:43" x14ac:dyDescent="0.35">
      <c r="AQ183"/>
    </row>
    <row r="184" spans="43:43" x14ac:dyDescent="0.35">
      <c r="AQ184"/>
    </row>
    <row r="185" spans="43:43" x14ac:dyDescent="0.35">
      <c r="AQ185"/>
    </row>
    <row r="186" spans="43:43" x14ac:dyDescent="0.35">
      <c r="AQ186"/>
    </row>
    <row r="187" spans="43:43" x14ac:dyDescent="0.35">
      <c r="AQ187"/>
    </row>
    <row r="188" spans="43:43" x14ac:dyDescent="0.35">
      <c r="AQ188"/>
    </row>
    <row r="189" spans="43:43" x14ac:dyDescent="0.35">
      <c r="AQ189"/>
    </row>
    <row r="190" spans="43:43" x14ac:dyDescent="0.35">
      <c r="AQ190"/>
    </row>
    <row r="191" spans="43:43" x14ac:dyDescent="0.35">
      <c r="AQ191"/>
    </row>
    <row r="192" spans="43:43" x14ac:dyDescent="0.35">
      <c r="AQ192"/>
    </row>
    <row r="193" spans="43:43" x14ac:dyDescent="0.35">
      <c r="AQ193"/>
    </row>
    <row r="194" spans="43:43" x14ac:dyDescent="0.35">
      <c r="AQ194"/>
    </row>
    <row r="195" spans="43:43" x14ac:dyDescent="0.35">
      <c r="AQ195"/>
    </row>
    <row r="196" spans="43:43" x14ac:dyDescent="0.35">
      <c r="AQ196"/>
    </row>
    <row r="197" spans="43:43" x14ac:dyDescent="0.35">
      <c r="AQ197"/>
    </row>
    <row r="198" spans="43:43" x14ac:dyDescent="0.35">
      <c r="AQ198"/>
    </row>
    <row r="199" spans="43:43" x14ac:dyDescent="0.35">
      <c r="AQ199"/>
    </row>
    <row r="200" spans="43:43" x14ac:dyDescent="0.35">
      <c r="AQ200"/>
    </row>
    <row r="201" spans="43:43" x14ac:dyDescent="0.35">
      <c r="AQ201"/>
    </row>
    <row r="202" spans="43:43" x14ac:dyDescent="0.35">
      <c r="AQ202"/>
    </row>
    <row r="203" spans="43:43" x14ac:dyDescent="0.35">
      <c r="AQ203"/>
    </row>
    <row r="204" spans="43:43" x14ac:dyDescent="0.35">
      <c r="AQ204"/>
    </row>
    <row r="205" spans="43:43" x14ac:dyDescent="0.35">
      <c r="AQ205"/>
    </row>
    <row r="206" spans="43:43" x14ac:dyDescent="0.35">
      <c r="AQ206"/>
    </row>
    <row r="207" spans="43:43" x14ac:dyDescent="0.35">
      <c r="AQ207"/>
    </row>
    <row r="208" spans="43:43" x14ac:dyDescent="0.35">
      <c r="AQ208"/>
    </row>
    <row r="209" spans="43:43" x14ac:dyDescent="0.35">
      <c r="AQ209"/>
    </row>
    <row r="210" spans="43:43" x14ac:dyDescent="0.35">
      <c r="AQ210"/>
    </row>
    <row r="211" spans="43:43" x14ac:dyDescent="0.35">
      <c r="AQ211"/>
    </row>
    <row r="212" spans="43:43" x14ac:dyDescent="0.35">
      <c r="AQ212"/>
    </row>
    <row r="213" spans="43:43" x14ac:dyDescent="0.35">
      <c r="AQ213"/>
    </row>
    <row r="214" spans="43:43" x14ac:dyDescent="0.35">
      <c r="AQ214"/>
    </row>
    <row r="215" spans="43:43" x14ac:dyDescent="0.35">
      <c r="AQ215"/>
    </row>
    <row r="216" spans="43:43" x14ac:dyDescent="0.35">
      <c r="AQ216"/>
    </row>
    <row r="217" spans="43:43" x14ac:dyDescent="0.35">
      <c r="AQ217"/>
    </row>
    <row r="218" spans="43:43" x14ac:dyDescent="0.35">
      <c r="AQ218"/>
    </row>
    <row r="219" spans="43:43" x14ac:dyDescent="0.35">
      <c r="AQ219"/>
    </row>
    <row r="220" spans="43:43" x14ac:dyDescent="0.35">
      <c r="AQ220"/>
    </row>
    <row r="221" spans="43:43" x14ac:dyDescent="0.35">
      <c r="AQ221"/>
    </row>
    <row r="222" spans="43:43" x14ac:dyDescent="0.35">
      <c r="AQ222"/>
    </row>
    <row r="223" spans="43:43" x14ac:dyDescent="0.35">
      <c r="AQ223"/>
    </row>
    <row r="224" spans="43:43" x14ac:dyDescent="0.35">
      <c r="AQ224"/>
    </row>
    <row r="225" spans="43:43" x14ac:dyDescent="0.35">
      <c r="AQ225"/>
    </row>
    <row r="226" spans="43:43" x14ac:dyDescent="0.35">
      <c r="AQ226"/>
    </row>
    <row r="227" spans="43:43" x14ac:dyDescent="0.35">
      <c r="AQ227"/>
    </row>
    <row r="228" spans="43:43" x14ac:dyDescent="0.35">
      <c r="AQ228"/>
    </row>
    <row r="229" spans="43:43" x14ac:dyDescent="0.35">
      <c r="AQ229"/>
    </row>
    <row r="230" spans="43:43" x14ac:dyDescent="0.35">
      <c r="AQ230"/>
    </row>
    <row r="231" spans="43:43" x14ac:dyDescent="0.35">
      <c r="AQ231"/>
    </row>
    <row r="232" spans="43:43" x14ac:dyDescent="0.35">
      <c r="AQ232"/>
    </row>
    <row r="233" spans="43:43" x14ac:dyDescent="0.35">
      <c r="AQ233"/>
    </row>
    <row r="234" spans="43:43" x14ac:dyDescent="0.35">
      <c r="AQ234"/>
    </row>
    <row r="235" spans="43:43" x14ac:dyDescent="0.35">
      <c r="AQ235"/>
    </row>
    <row r="236" spans="43:43" x14ac:dyDescent="0.35">
      <c r="AQ236"/>
    </row>
    <row r="237" spans="43:43" x14ac:dyDescent="0.35">
      <c r="AQ237"/>
    </row>
    <row r="238" spans="43:43" x14ac:dyDescent="0.35">
      <c r="AQ238"/>
    </row>
    <row r="239" spans="43:43" x14ac:dyDescent="0.35">
      <c r="AQ239"/>
    </row>
    <row r="240" spans="43:43" x14ac:dyDescent="0.35">
      <c r="AQ240"/>
    </row>
    <row r="241" spans="43:43" x14ac:dyDescent="0.35">
      <c r="AQ241"/>
    </row>
    <row r="242" spans="43:43" x14ac:dyDescent="0.35">
      <c r="AQ242"/>
    </row>
    <row r="243" spans="43:43" x14ac:dyDescent="0.35">
      <c r="AQ243"/>
    </row>
    <row r="244" spans="43:43" x14ac:dyDescent="0.35">
      <c r="AQ244"/>
    </row>
    <row r="245" spans="43:43" x14ac:dyDescent="0.35">
      <c r="AQ245"/>
    </row>
    <row r="246" spans="43:43" x14ac:dyDescent="0.35">
      <c r="AQ246"/>
    </row>
    <row r="247" spans="43:43" x14ac:dyDescent="0.35">
      <c r="AQ247"/>
    </row>
    <row r="248" spans="43:43" x14ac:dyDescent="0.35">
      <c r="AQ248"/>
    </row>
    <row r="249" spans="43:43" x14ac:dyDescent="0.35">
      <c r="AQ249"/>
    </row>
    <row r="250" spans="43:43" x14ac:dyDescent="0.35">
      <c r="AQ250"/>
    </row>
    <row r="251" spans="43:43" x14ac:dyDescent="0.35">
      <c r="AQ251"/>
    </row>
    <row r="252" spans="43:43" x14ac:dyDescent="0.35">
      <c r="AQ252"/>
    </row>
    <row r="253" spans="43:43" x14ac:dyDescent="0.35">
      <c r="AQ253"/>
    </row>
    <row r="254" spans="43:43" x14ac:dyDescent="0.35">
      <c r="AQ254"/>
    </row>
    <row r="255" spans="43:43" x14ac:dyDescent="0.35">
      <c r="AQ255"/>
    </row>
    <row r="256" spans="43:43" x14ac:dyDescent="0.35">
      <c r="AQ256"/>
    </row>
    <row r="257" spans="43:43" x14ac:dyDescent="0.35">
      <c r="AQ257"/>
    </row>
    <row r="258" spans="43:43" x14ac:dyDescent="0.35">
      <c r="AQ258"/>
    </row>
    <row r="259" spans="43:43" x14ac:dyDescent="0.35">
      <c r="AQ259"/>
    </row>
    <row r="260" spans="43:43" x14ac:dyDescent="0.35">
      <c r="AQ260"/>
    </row>
    <row r="261" spans="43:43" x14ac:dyDescent="0.35">
      <c r="AQ261"/>
    </row>
    <row r="262" spans="43:43" x14ac:dyDescent="0.35">
      <c r="AQ262"/>
    </row>
    <row r="263" spans="43:43" x14ac:dyDescent="0.35">
      <c r="AQ263"/>
    </row>
    <row r="264" spans="43:43" x14ac:dyDescent="0.35">
      <c r="AQ264"/>
    </row>
    <row r="265" spans="43:43" x14ac:dyDescent="0.35">
      <c r="AQ265"/>
    </row>
    <row r="266" spans="43:43" x14ac:dyDescent="0.35">
      <c r="AQ266"/>
    </row>
    <row r="267" spans="43:43" x14ac:dyDescent="0.35">
      <c r="AQ267"/>
    </row>
    <row r="268" spans="43:43" x14ac:dyDescent="0.35">
      <c r="AQ268"/>
    </row>
    <row r="269" spans="43:43" x14ac:dyDescent="0.35">
      <c r="AQ269"/>
    </row>
    <row r="270" spans="43:43" x14ac:dyDescent="0.35">
      <c r="AQ270"/>
    </row>
    <row r="271" spans="43:43" x14ac:dyDescent="0.35">
      <c r="AQ271"/>
    </row>
    <row r="272" spans="43:43" x14ac:dyDescent="0.35">
      <c r="AQ272"/>
    </row>
    <row r="273" spans="43:43" x14ac:dyDescent="0.35">
      <c r="AQ273"/>
    </row>
    <row r="274" spans="43:43" x14ac:dyDescent="0.35">
      <c r="AQ274"/>
    </row>
    <row r="275" spans="43:43" x14ac:dyDescent="0.35">
      <c r="AQ275"/>
    </row>
    <row r="276" spans="43:43" x14ac:dyDescent="0.35">
      <c r="AQ276"/>
    </row>
    <row r="277" spans="43:43" x14ac:dyDescent="0.35">
      <c r="AQ277"/>
    </row>
    <row r="278" spans="43:43" x14ac:dyDescent="0.35">
      <c r="AQ278"/>
    </row>
    <row r="279" spans="43:43" x14ac:dyDescent="0.35">
      <c r="AQ279"/>
    </row>
    <row r="280" spans="43:43" x14ac:dyDescent="0.35">
      <c r="AQ280"/>
    </row>
    <row r="281" spans="43:43" x14ac:dyDescent="0.35">
      <c r="AQ281"/>
    </row>
    <row r="282" spans="43:43" x14ac:dyDescent="0.35">
      <c r="AQ282"/>
    </row>
    <row r="283" spans="43:43" x14ac:dyDescent="0.35">
      <c r="AQ283"/>
    </row>
    <row r="284" spans="43:43" x14ac:dyDescent="0.35">
      <c r="AQ284"/>
    </row>
    <row r="285" spans="43:43" x14ac:dyDescent="0.35">
      <c r="AQ285"/>
    </row>
    <row r="286" spans="43:43" x14ac:dyDescent="0.35">
      <c r="AQ286"/>
    </row>
    <row r="287" spans="43:43" x14ac:dyDescent="0.35">
      <c r="AQ287"/>
    </row>
    <row r="288" spans="43:43" x14ac:dyDescent="0.35">
      <c r="AQ288"/>
    </row>
    <row r="289" spans="43:43" x14ac:dyDescent="0.35">
      <c r="AQ289"/>
    </row>
    <row r="290" spans="43:43" x14ac:dyDescent="0.35">
      <c r="AQ290"/>
    </row>
    <row r="291" spans="43:43" x14ac:dyDescent="0.35">
      <c r="AQ291"/>
    </row>
    <row r="292" spans="43:43" x14ac:dyDescent="0.35">
      <c r="AQ292"/>
    </row>
    <row r="293" spans="43:43" x14ac:dyDescent="0.35">
      <c r="AQ293"/>
    </row>
    <row r="294" spans="43:43" x14ac:dyDescent="0.35">
      <c r="AQ294"/>
    </row>
    <row r="295" spans="43:43" x14ac:dyDescent="0.35">
      <c r="AQ295"/>
    </row>
    <row r="296" spans="43:43" x14ac:dyDescent="0.35">
      <c r="AQ296"/>
    </row>
    <row r="297" spans="43:43" x14ac:dyDescent="0.35">
      <c r="AQ297"/>
    </row>
    <row r="298" spans="43:43" x14ac:dyDescent="0.35">
      <c r="AQ298"/>
    </row>
    <row r="299" spans="43:43" x14ac:dyDescent="0.35">
      <c r="AQ299"/>
    </row>
    <row r="300" spans="43:43" x14ac:dyDescent="0.35">
      <c r="AQ300"/>
    </row>
    <row r="301" spans="43:43" x14ac:dyDescent="0.35">
      <c r="AQ301"/>
    </row>
    <row r="302" spans="43:43" x14ac:dyDescent="0.35">
      <c r="AQ302"/>
    </row>
    <row r="303" spans="43:43" x14ac:dyDescent="0.35">
      <c r="AQ303"/>
    </row>
    <row r="304" spans="43:43" x14ac:dyDescent="0.35">
      <c r="AQ304"/>
    </row>
    <row r="305" spans="43:43" x14ac:dyDescent="0.35">
      <c r="AQ305"/>
    </row>
    <row r="306" spans="43:43" x14ac:dyDescent="0.35">
      <c r="AQ306"/>
    </row>
    <row r="307" spans="43:43" x14ac:dyDescent="0.35">
      <c r="AQ307"/>
    </row>
    <row r="308" spans="43:43" x14ac:dyDescent="0.35">
      <c r="AQ308"/>
    </row>
    <row r="309" spans="43:43" x14ac:dyDescent="0.35">
      <c r="AQ309"/>
    </row>
    <row r="310" spans="43:43" x14ac:dyDescent="0.35">
      <c r="AQ310"/>
    </row>
    <row r="311" spans="43:43" x14ac:dyDescent="0.35">
      <c r="AQ311"/>
    </row>
    <row r="312" spans="43:43" x14ac:dyDescent="0.35">
      <c r="AQ312"/>
    </row>
    <row r="313" spans="43:43" x14ac:dyDescent="0.35">
      <c r="AQ313"/>
    </row>
    <row r="314" spans="43:43" x14ac:dyDescent="0.35">
      <c r="AQ314"/>
    </row>
    <row r="315" spans="43:43" x14ac:dyDescent="0.35">
      <c r="AQ315"/>
    </row>
    <row r="316" spans="43:43" x14ac:dyDescent="0.35">
      <c r="AQ316"/>
    </row>
    <row r="317" spans="43:43" x14ac:dyDescent="0.35">
      <c r="AQ317"/>
    </row>
    <row r="318" spans="43:43" x14ac:dyDescent="0.35">
      <c r="AQ318"/>
    </row>
    <row r="319" spans="43:43" x14ac:dyDescent="0.35">
      <c r="AQ319"/>
    </row>
    <row r="320" spans="43:43" x14ac:dyDescent="0.35">
      <c r="AQ320"/>
    </row>
    <row r="321" spans="43:43" x14ac:dyDescent="0.35">
      <c r="AQ321"/>
    </row>
    <row r="322" spans="43:43" x14ac:dyDescent="0.35">
      <c r="AQ322"/>
    </row>
    <row r="323" spans="43:43" x14ac:dyDescent="0.35">
      <c r="AQ323"/>
    </row>
    <row r="324" spans="43:43" x14ac:dyDescent="0.35">
      <c r="AQ324"/>
    </row>
    <row r="325" spans="43:43" x14ac:dyDescent="0.35">
      <c r="AQ325"/>
    </row>
    <row r="326" spans="43:43" x14ac:dyDescent="0.35">
      <c r="AQ326"/>
    </row>
    <row r="327" spans="43:43" x14ac:dyDescent="0.35">
      <c r="AQ327"/>
    </row>
    <row r="328" spans="43:43" x14ac:dyDescent="0.35">
      <c r="AQ328"/>
    </row>
    <row r="329" spans="43:43" x14ac:dyDescent="0.35">
      <c r="AQ329"/>
    </row>
    <row r="330" spans="43:43" x14ac:dyDescent="0.35">
      <c r="AQ330"/>
    </row>
    <row r="331" spans="43:43" x14ac:dyDescent="0.35">
      <c r="AQ331"/>
    </row>
    <row r="332" spans="43:43" x14ac:dyDescent="0.35">
      <c r="AQ332"/>
    </row>
    <row r="333" spans="43:43" x14ac:dyDescent="0.35">
      <c r="AQ333"/>
    </row>
    <row r="334" spans="43:43" x14ac:dyDescent="0.35">
      <c r="AQ334"/>
    </row>
    <row r="335" spans="43:43" x14ac:dyDescent="0.35">
      <c r="AQ335"/>
    </row>
    <row r="336" spans="43:43" x14ac:dyDescent="0.35">
      <c r="AQ336"/>
    </row>
    <row r="337" spans="43:43" x14ac:dyDescent="0.35">
      <c r="AQ337"/>
    </row>
    <row r="338" spans="43:43" x14ac:dyDescent="0.35">
      <c r="AQ338"/>
    </row>
    <row r="339" spans="43:43" x14ac:dyDescent="0.35">
      <c r="AQ339"/>
    </row>
    <row r="340" spans="43:43" x14ac:dyDescent="0.35">
      <c r="AQ340"/>
    </row>
    <row r="341" spans="43:43" x14ac:dyDescent="0.35">
      <c r="AQ341"/>
    </row>
    <row r="342" spans="43:43" x14ac:dyDescent="0.35">
      <c r="AQ342"/>
    </row>
    <row r="343" spans="43:43" x14ac:dyDescent="0.35">
      <c r="AQ343"/>
    </row>
    <row r="344" spans="43:43" x14ac:dyDescent="0.35">
      <c r="AQ344"/>
    </row>
    <row r="345" spans="43:43" x14ac:dyDescent="0.35">
      <c r="AQ345"/>
    </row>
    <row r="346" spans="43:43" x14ac:dyDescent="0.35">
      <c r="AQ346"/>
    </row>
    <row r="347" spans="43:43" x14ac:dyDescent="0.35">
      <c r="AQ347"/>
    </row>
    <row r="348" spans="43:43" x14ac:dyDescent="0.35">
      <c r="AQ348"/>
    </row>
    <row r="349" spans="43:43" x14ac:dyDescent="0.35">
      <c r="AQ349"/>
    </row>
    <row r="350" spans="43:43" x14ac:dyDescent="0.35">
      <c r="AQ350"/>
    </row>
    <row r="351" spans="43:43" x14ac:dyDescent="0.35">
      <c r="AQ351"/>
    </row>
    <row r="352" spans="43:43" x14ac:dyDescent="0.35">
      <c r="AQ352"/>
    </row>
    <row r="353" spans="43:43" x14ac:dyDescent="0.35">
      <c r="AQ353"/>
    </row>
    <row r="354" spans="43:43" x14ac:dyDescent="0.35">
      <c r="AQ354"/>
    </row>
    <row r="355" spans="43:43" x14ac:dyDescent="0.35">
      <c r="AQ355"/>
    </row>
    <row r="356" spans="43:43" x14ac:dyDescent="0.35">
      <c r="AQ356"/>
    </row>
    <row r="357" spans="43:43" x14ac:dyDescent="0.35">
      <c r="AQ357"/>
    </row>
    <row r="358" spans="43:43" x14ac:dyDescent="0.35">
      <c r="AQ358"/>
    </row>
    <row r="359" spans="43:43" x14ac:dyDescent="0.35">
      <c r="AQ359"/>
    </row>
    <row r="360" spans="43:43" x14ac:dyDescent="0.35">
      <c r="AQ360"/>
    </row>
    <row r="361" spans="43:43" x14ac:dyDescent="0.35">
      <c r="AQ361"/>
    </row>
    <row r="362" spans="43:43" x14ac:dyDescent="0.35">
      <c r="AQ362"/>
    </row>
    <row r="363" spans="43:43" x14ac:dyDescent="0.35">
      <c r="AQ363"/>
    </row>
    <row r="364" spans="43:43" x14ac:dyDescent="0.35">
      <c r="AQ364"/>
    </row>
    <row r="365" spans="43:43" x14ac:dyDescent="0.35">
      <c r="AQ365"/>
    </row>
    <row r="366" spans="43:43" x14ac:dyDescent="0.35">
      <c r="AQ366"/>
    </row>
    <row r="367" spans="43:43" x14ac:dyDescent="0.35">
      <c r="AQ367"/>
    </row>
    <row r="368" spans="43:43" x14ac:dyDescent="0.35">
      <c r="AQ368"/>
    </row>
    <row r="369" spans="43:43" x14ac:dyDescent="0.35">
      <c r="AQ369"/>
    </row>
    <row r="370" spans="43:43" x14ac:dyDescent="0.35">
      <c r="AQ370"/>
    </row>
    <row r="371" spans="43:43" x14ac:dyDescent="0.35">
      <c r="AQ371"/>
    </row>
    <row r="372" spans="43:43" x14ac:dyDescent="0.35">
      <c r="AQ372"/>
    </row>
    <row r="373" spans="43:43" x14ac:dyDescent="0.35">
      <c r="AQ373"/>
    </row>
    <row r="374" spans="43:43" x14ac:dyDescent="0.35">
      <c r="AQ374"/>
    </row>
    <row r="375" spans="43:43" x14ac:dyDescent="0.35">
      <c r="AQ375"/>
    </row>
    <row r="376" spans="43:43" x14ac:dyDescent="0.35">
      <c r="AQ376"/>
    </row>
    <row r="377" spans="43:43" x14ac:dyDescent="0.35">
      <c r="AQ377"/>
    </row>
    <row r="378" spans="43:43" x14ac:dyDescent="0.35">
      <c r="AQ378"/>
    </row>
    <row r="379" spans="43:43" x14ac:dyDescent="0.35">
      <c r="AQ379"/>
    </row>
    <row r="380" spans="43:43" x14ac:dyDescent="0.35">
      <c r="AQ380"/>
    </row>
    <row r="381" spans="43:43" x14ac:dyDescent="0.35">
      <c r="AQ381"/>
    </row>
    <row r="382" spans="43:43" x14ac:dyDescent="0.35">
      <c r="AQ382"/>
    </row>
    <row r="383" spans="43:43" x14ac:dyDescent="0.35">
      <c r="AQ383"/>
    </row>
    <row r="384" spans="43:43" x14ac:dyDescent="0.35">
      <c r="AQ384"/>
    </row>
    <row r="385" spans="43:43" x14ac:dyDescent="0.35">
      <c r="AQ385"/>
    </row>
    <row r="386" spans="43:43" x14ac:dyDescent="0.35">
      <c r="AQ386"/>
    </row>
    <row r="387" spans="43:43" x14ac:dyDescent="0.35">
      <c r="AQ387"/>
    </row>
    <row r="388" spans="43:43" x14ac:dyDescent="0.35">
      <c r="AQ388"/>
    </row>
    <row r="389" spans="43:43" x14ac:dyDescent="0.35">
      <c r="AQ389"/>
    </row>
    <row r="390" spans="43:43" x14ac:dyDescent="0.35">
      <c r="AQ390"/>
    </row>
    <row r="391" spans="43:43" x14ac:dyDescent="0.35">
      <c r="AQ391"/>
    </row>
    <row r="392" spans="43:43" x14ac:dyDescent="0.35">
      <c r="AQ392"/>
    </row>
    <row r="393" spans="43:43" x14ac:dyDescent="0.35">
      <c r="AQ393"/>
    </row>
    <row r="394" spans="43:43" x14ac:dyDescent="0.35">
      <c r="AQ394"/>
    </row>
    <row r="395" spans="43:43" x14ac:dyDescent="0.35">
      <c r="AQ395"/>
    </row>
    <row r="396" spans="43:43" x14ac:dyDescent="0.35">
      <c r="AQ396"/>
    </row>
    <row r="397" spans="43:43" x14ac:dyDescent="0.35">
      <c r="AQ397"/>
    </row>
    <row r="398" spans="43:43" x14ac:dyDescent="0.35">
      <c r="AQ398"/>
    </row>
    <row r="399" spans="43:43" x14ac:dyDescent="0.35">
      <c r="AQ399"/>
    </row>
    <row r="400" spans="43:43" x14ac:dyDescent="0.35">
      <c r="AQ400"/>
    </row>
    <row r="401" spans="43:43" x14ac:dyDescent="0.35">
      <c r="AQ401"/>
    </row>
    <row r="402" spans="43:43" x14ac:dyDescent="0.35">
      <c r="AQ402"/>
    </row>
    <row r="403" spans="43:43" x14ac:dyDescent="0.35">
      <c r="AQ403"/>
    </row>
    <row r="404" spans="43:43" x14ac:dyDescent="0.35">
      <c r="AQ404"/>
    </row>
    <row r="405" spans="43:43" x14ac:dyDescent="0.35">
      <c r="AQ405"/>
    </row>
    <row r="406" spans="43:43" x14ac:dyDescent="0.35">
      <c r="AQ406"/>
    </row>
    <row r="407" spans="43:43" x14ac:dyDescent="0.35">
      <c r="AQ407"/>
    </row>
    <row r="408" spans="43:43" x14ac:dyDescent="0.35">
      <c r="AQ408"/>
    </row>
    <row r="409" spans="43:43" x14ac:dyDescent="0.35">
      <c r="AQ409"/>
    </row>
    <row r="410" spans="43:43" x14ac:dyDescent="0.35">
      <c r="AQ410"/>
    </row>
    <row r="411" spans="43:43" x14ac:dyDescent="0.35">
      <c r="AQ411"/>
    </row>
    <row r="412" spans="43:43" x14ac:dyDescent="0.35">
      <c r="AQ412"/>
    </row>
    <row r="413" spans="43:43" x14ac:dyDescent="0.35">
      <c r="AQ413"/>
    </row>
    <row r="414" spans="43:43" x14ac:dyDescent="0.35">
      <c r="AQ414"/>
    </row>
    <row r="415" spans="43:43" x14ac:dyDescent="0.35">
      <c r="AQ415"/>
    </row>
    <row r="416" spans="43:43" x14ac:dyDescent="0.35">
      <c r="AQ416"/>
    </row>
    <row r="417" spans="43:43" x14ac:dyDescent="0.35">
      <c r="AQ417"/>
    </row>
    <row r="418" spans="43:43" x14ac:dyDescent="0.35">
      <c r="AQ418"/>
    </row>
    <row r="419" spans="43:43" x14ac:dyDescent="0.35">
      <c r="AQ419"/>
    </row>
    <row r="420" spans="43:43" x14ac:dyDescent="0.35">
      <c r="AQ420"/>
    </row>
    <row r="421" spans="43:43" x14ac:dyDescent="0.35">
      <c r="AQ421"/>
    </row>
    <row r="422" spans="43:43" x14ac:dyDescent="0.35">
      <c r="AQ422"/>
    </row>
    <row r="423" spans="43:43" x14ac:dyDescent="0.35">
      <c r="AQ423"/>
    </row>
    <row r="424" spans="43:43" x14ac:dyDescent="0.35">
      <c r="AQ424"/>
    </row>
    <row r="425" spans="43:43" x14ac:dyDescent="0.35">
      <c r="AQ425"/>
    </row>
    <row r="426" spans="43:43" x14ac:dyDescent="0.35">
      <c r="AQ426"/>
    </row>
    <row r="427" spans="43:43" x14ac:dyDescent="0.35">
      <c r="AQ427"/>
    </row>
    <row r="428" spans="43:43" x14ac:dyDescent="0.35">
      <c r="AQ428"/>
    </row>
    <row r="429" spans="43:43" x14ac:dyDescent="0.35">
      <c r="AQ429"/>
    </row>
    <row r="430" spans="43:43" x14ac:dyDescent="0.35">
      <c r="AQ430"/>
    </row>
    <row r="431" spans="43:43" x14ac:dyDescent="0.35">
      <c r="AQ431"/>
    </row>
    <row r="432" spans="43:43" x14ac:dyDescent="0.35">
      <c r="AQ432"/>
    </row>
    <row r="433" spans="43:43" x14ac:dyDescent="0.35">
      <c r="AQ433"/>
    </row>
    <row r="434" spans="43:43" x14ac:dyDescent="0.35">
      <c r="AQ434"/>
    </row>
    <row r="435" spans="43:43" x14ac:dyDescent="0.35">
      <c r="AQ435"/>
    </row>
    <row r="436" spans="43:43" x14ac:dyDescent="0.35">
      <c r="AQ436"/>
    </row>
    <row r="437" spans="43:43" x14ac:dyDescent="0.35">
      <c r="AQ437"/>
    </row>
    <row r="438" spans="43:43" x14ac:dyDescent="0.35">
      <c r="AQ438"/>
    </row>
    <row r="439" spans="43:43" x14ac:dyDescent="0.35">
      <c r="AQ439"/>
    </row>
    <row r="440" spans="43:43" x14ac:dyDescent="0.35">
      <c r="AQ440"/>
    </row>
    <row r="441" spans="43:43" x14ac:dyDescent="0.35">
      <c r="AQ441"/>
    </row>
    <row r="442" spans="43:43" x14ac:dyDescent="0.35">
      <c r="AQ442"/>
    </row>
    <row r="443" spans="43:43" x14ac:dyDescent="0.35">
      <c r="AQ443"/>
    </row>
    <row r="444" spans="43:43" x14ac:dyDescent="0.35">
      <c r="AQ444"/>
    </row>
    <row r="445" spans="43:43" x14ac:dyDescent="0.35">
      <c r="AQ445"/>
    </row>
    <row r="446" spans="43:43" x14ac:dyDescent="0.35">
      <c r="AQ446"/>
    </row>
    <row r="447" spans="43:43" x14ac:dyDescent="0.35">
      <c r="AQ447"/>
    </row>
    <row r="448" spans="43:43" x14ac:dyDescent="0.35">
      <c r="AQ448"/>
    </row>
    <row r="449" spans="43:43" x14ac:dyDescent="0.35">
      <c r="AQ449"/>
    </row>
    <row r="450" spans="43:43" x14ac:dyDescent="0.35">
      <c r="AQ450"/>
    </row>
    <row r="451" spans="43:43" x14ac:dyDescent="0.35">
      <c r="AQ451"/>
    </row>
    <row r="452" spans="43:43" x14ac:dyDescent="0.35">
      <c r="AQ452"/>
    </row>
    <row r="453" spans="43:43" x14ac:dyDescent="0.35">
      <c r="AQ453"/>
    </row>
    <row r="454" spans="43:43" x14ac:dyDescent="0.35">
      <c r="AQ454"/>
    </row>
    <row r="455" spans="43:43" x14ac:dyDescent="0.35">
      <c r="AQ455"/>
    </row>
    <row r="456" spans="43:43" x14ac:dyDescent="0.35">
      <c r="AQ456"/>
    </row>
    <row r="457" spans="43:43" x14ac:dyDescent="0.35">
      <c r="AQ457"/>
    </row>
    <row r="458" spans="43:43" x14ac:dyDescent="0.35">
      <c r="AQ458"/>
    </row>
    <row r="459" spans="43:43" x14ac:dyDescent="0.35">
      <c r="AQ459"/>
    </row>
    <row r="460" spans="43:43" x14ac:dyDescent="0.35">
      <c r="AQ460"/>
    </row>
    <row r="461" spans="43:43" x14ac:dyDescent="0.35">
      <c r="AQ461"/>
    </row>
    <row r="462" spans="43:43" x14ac:dyDescent="0.35">
      <c r="AQ462"/>
    </row>
    <row r="463" spans="43:43" x14ac:dyDescent="0.35">
      <c r="AQ463"/>
    </row>
    <row r="464" spans="43:43" x14ac:dyDescent="0.35">
      <c r="AQ464"/>
    </row>
    <row r="465" spans="43:43" x14ac:dyDescent="0.35">
      <c r="AQ465"/>
    </row>
    <row r="466" spans="43:43" x14ac:dyDescent="0.35">
      <c r="AQ466"/>
    </row>
    <row r="467" spans="43:43" x14ac:dyDescent="0.35">
      <c r="AQ467"/>
    </row>
    <row r="468" spans="43:43" x14ac:dyDescent="0.35">
      <c r="AQ468"/>
    </row>
    <row r="469" spans="43:43" x14ac:dyDescent="0.35">
      <c r="AQ469"/>
    </row>
    <row r="470" spans="43:43" x14ac:dyDescent="0.35">
      <c r="AQ470"/>
    </row>
    <row r="471" spans="43:43" x14ac:dyDescent="0.35">
      <c r="AQ471"/>
    </row>
    <row r="472" spans="43:43" x14ac:dyDescent="0.35">
      <c r="AQ472"/>
    </row>
    <row r="473" spans="43:43" x14ac:dyDescent="0.35">
      <c r="AQ473"/>
    </row>
    <row r="474" spans="43:43" x14ac:dyDescent="0.35">
      <c r="AQ474"/>
    </row>
    <row r="475" spans="43:43" x14ac:dyDescent="0.35">
      <c r="AQ475"/>
    </row>
    <row r="476" spans="43:43" x14ac:dyDescent="0.35">
      <c r="AQ476"/>
    </row>
    <row r="477" spans="43:43" x14ac:dyDescent="0.35">
      <c r="AQ477"/>
    </row>
    <row r="478" spans="43:43" x14ac:dyDescent="0.35">
      <c r="AQ478"/>
    </row>
    <row r="479" spans="43:43" x14ac:dyDescent="0.35">
      <c r="AQ479"/>
    </row>
    <row r="480" spans="43:43" x14ac:dyDescent="0.35">
      <c r="AQ480"/>
    </row>
    <row r="481" spans="43:43" x14ac:dyDescent="0.35">
      <c r="AQ481"/>
    </row>
    <row r="482" spans="43:43" x14ac:dyDescent="0.35">
      <c r="AQ482"/>
    </row>
    <row r="483" spans="43:43" x14ac:dyDescent="0.35">
      <c r="AQ483"/>
    </row>
    <row r="484" spans="43:43" x14ac:dyDescent="0.35">
      <c r="AQ484"/>
    </row>
    <row r="485" spans="43:43" x14ac:dyDescent="0.35">
      <c r="AQ485"/>
    </row>
    <row r="486" spans="43:43" x14ac:dyDescent="0.35">
      <c r="AQ486"/>
    </row>
    <row r="487" spans="43:43" x14ac:dyDescent="0.35">
      <c r="AQ487"/>
    </row>
    <row r="488" spans="43:43" x14ac:dyDescent="0.35">
      <c r="AQ488"/>
    </row>
    <row r="489" spans="43:43" x14ac:dyDescent="0.35">
      <c r="AQ489"/>
    </row>
    <row r="490" spans="43:43" x14ac:dyDescent="0.35">
      <c r="AQ490"/>
    </row>
    <row r="491" spans="43:43" x14ac:dyDescent="0.35">
      <c r="AQ491"/>
    </row>
    <row r="492" spans="43:43" x14ac:dyDescent="0.35">
      <c r="AQ492"/>
    </row>
    <row r="493" spans="43:43" x14ac:dyDescent="0.35">
      <c r="AQ493"/>
    </row>
    <row r="494" spans="43:43" x14ac:dyDescent="0.35">
      <c r="AQ494"/>
    </row>
    <row r="495" spans="43:43" x14ac:dyDescent="0.35">
      <c r="AQ495"/>
    </row>
    <row r="496" spans="43:43" x14ac:dyDescent="0.35">
      <c r="AQ496"/>
    </row>
    <row r="497" spans="43:43" x14ac:dyDescent="0.35">
      <c r="AQ497"/>
    </row>
    <row r="498" spans="43:43" x14ac:dyDescent="0.35">
      <c r="AQ498"/>
    </row>
    <row r="499" spans="43:43" x14ac:dyDescent="0.35">
      <c r="AQ499"/>
    </row>
    <row r="500" spans="43:43" x14ac:dyDescent="0.35">
      <c r="AQ500"/>
    </row>
    <row r="501" spans="43:43" x14ac:dyDescent="0.35">
      <c r="AQ501"/>
    </row>
    <row r="502" spans="43:43" x14ac:dyDescent="0.35">
      <c r="AQ502"/>
    </row>
    <row r="503" spans="43:43" x14ac:dyDescent="0.35">
      <c r="AQ503"/>
    </row>
    <row r="504" spans="43:43" x14ac:dyDescent="0.35">
      <c r="AQ504"/>
    </row>
    <row r="505" spans="43:43" x14ac:dyDescent="0.35">
      <c r="AQ505"/>
    </row>
    <row r="506" spans="43:43" x14ac:dyDescent="0.35">
      <c r="AQ506"/>
    </row>
    <row r="507" spans="43:43" x14ac:dyDescent="0.35">
      <c r="AQ507"/>
    </row>
    <row r="508" spans="43:43" x14ac:dyDescent="0.35">
      <c r="AQ508"/>
    </row>
    <row r="509" spans="43:43" x14ac:dyDescent="0.35">
      <c r="AQ509"/>
    </row>
    <row r="510" spans="43:43" x14ac:dyDescent="0.35">
      <c r="AQ510"/>
    </row>
    <row r="511" spans="43:43" x14ac:dyDescent="0.35">
      <c r="AQ511"/>
    </row>
    <row r="512" spans="43:43" x14ac:dyDescent="0.35">
      <c r="AQ512"/>
    </row>
    <row r="513" spans="43:43" x14ac:dyDescent="0.35">
      <c r="AQ513"/>
    </row>
    <row r="514" spans="43:43" x14ac:dyDescent="0.35">
      <c r="AQ514"/>
    </row>
    <row r="515" spans="43:43" x14ac:dyDescent="0.35">
      <c r="AQ515"/>
    </row>
    <row r="516" spans="43:43" x14ac:dyDescent="0.35">
      <c r="AQ516"/>
    </row>
    <row r="517" spans="43:43" x14ac:dyDescent="0.35">
      <c r="AQ517"/>
    </row>
    <row r="518" spans="43:43" x14ac:dyDescent="0.35">
      <c r="AQ518"/>
    </row>
    <row r="519" spans="43:43" x14ac:dyDescent="0.35">
      <c r="AQ519"/>
    </row>
    <row r="520" spans="43:43" x14ac:dyDescent="0.35">
      <c r="AQ520"/>
    </row>
    <row r="521" spans="43:43" x14ac:dyDescent="0.35">
      <c r="AQ521"/>
    </row>
    <row r="522" spans="43:43" x14ac:dyDescent="0.35">
      <c r="AQ522"/>
    </row>
    <row r="523" spans="43:43" x14ac:dyDescent="0.35">
      <c r="AQ523"/>
    </row>
    <row r="524" spans="43:43" x14ac:dyDescent="0.35">
      <c r="AQ524"/>
    </row>
    <row r="525" spans="43:43" x14ac:dyDescent="0.35">
      <c r="AQ525"/>
    </row>
    <row r="526" spans="43:43" x14ac:dyDescent="0.35">
      <c r="AQ526"/>
    </row>
    <row r="527" spans="43:43" x14ac:dyDescent="0.35">
      <c r="AQ527"/>
    </row>
    <row r="528" spans="43:43" x14ac:dyDescent="0.35">
      <c r="AQ528"/>
    </row>
    <row r="529" spans="43:43" x14ac:dyDescent="0.35">
      <c r="AQ529"/>
    </row>
    <row r="530" spans="43:43" x14ac:dyDescent="0.35">
      <c r="AQ530"/>
    </row>
    <row r="531" spans="43:43" x14ac:dyDescent="0.35">
      <c r="AQ531"/>
    </row>
    <row r="532" spans="43:43" x14ac:dyDescent="0.35">
      <c r="AQ532"/>
    </row>
    <row r="533" spans="43:43" x14ac:dyDescent="0.35">
      <c r="AQ533"/>
    </row>
    <row r="534" spans="43:43" x14ac:dyDescent="0.35">
      <c r="AQ534"/>
    </row>
    <row r="535" spans="43:43" x14ac:dyDescent="0.35">
      <c r="AQ535"/>
    </row>
    <row r="536" spans="43:43" x14ac:dyDescent="0.35">
      <c r="AQ536"/>
    </row>
    <row r="537" spans="43:43" x14ac:dyDescent="0.35">
      <c r="AQ537"/>
    </row>
    <row r="538" spans="43:43" x14ac:dyDescent="0.35">
      <c r="AQ538"/>
    </row>
    <row r="539" spans="43:43" x14ac:dyDescent="0.35">
      <c r="AQ539"/>
    </row>
    <row r="540" spans="43:43" x14ac:dyDescent="0.35">
      <c r="AQ540"/>
    </row>
    <row r="541" spans="43:43" x14ac:dyDescent="0.35">
      <c r="AQ541"/>
    </row>
    <row r="542" spans="43:43" x14ac:dyDescent="0.35">
      <c r="AQ542"/>
    </row>
    <row r="543" spans="43:43" x14ac:dyDescent="0.35">
      <c r="AQ543"/>
    </row>
    <row r="544" spans="43:43" x14ac:dyDescent="0.35">
      <c r="AQ544"/>
    </row>
    <row r="545" spans="43:43" x14ac:dyDescent="0.35">
      <c r="AQ545"/>
    </row>
    <row r="546" spans="43:43" x14ac:dyDescent="0.35">
      <c r="AQ546"/>
    </row>
    <row r="547" spans="43:43" x14ac:dyDescent="0.35">
      <c r="AQ547"/>
    </row>
    <row r="548" spans="43:43" x14ac:dyDescent="0.35">
      <c r="AQ548"/>
    </row>
    <row r="549" spans="43:43" x14ac:dyDescent="0.35">
      <c r="AQ549"/>
    </row>
    <row r="550" spans="43:43" x14ac:dyDescent="0.35">
      <c r="AQ550"/>
    </row>
    <row r="551" spans="43:43" x14ac:dyDescent="0.35">
      <c r="AQ551"/>
    </row>
    <row r="552" spans="43:43" x14ac:dyDescent="0.35">
      <c r="AQ552"/>
    </row>
    <row r="553" spans="43:43" x14ac:dyDescent="0.35">
      <c r="AQ553"/>
    </row>
    <row r="554" spans="43:43" x14ac:dyDescent="0.35">
      <c r="AQ554"/>
    </row>
    <row r="555" spans="43:43" x14ac:dyDescent="0.35">
      <c r="AQ555"/>
    </row>
    <row r="556" spans="43:43" x14ac:dyDescent="0.35">
      <c r="AQ556"/>
    </row>
    <row r="557" spans="43:43" x14ac:dyDescent="0.35">
      <c r="AQ557"/>
    </row>
    <row r="558" spans="43:43" x14ac:dyDescent="0.35">
      <c r="AQ558"/>
    </row>
    <row r="559" spans="43:43" x14ac:dyDescent="0.35">
      <c r="AQ559"/>
    </row>
    <row r="560" spans="43:43" x14ac:dyDescent="0.35">
      <c r="AQ560"/>
    </row>
    <row r="561" spans="43:43" x14ac:dyDescent="0.35">
      <c r="AQ561"/>
    </row>
    <row r="562" spans="43:43" x14ac:dyDescent="0.35">
      <c r="AQ562"/>
    </row>
    <row r="563" spans="43:43" x14ac:dyDescent="0.35">
      <c r="AQ563"/>
    </row>
    <row r="564" spans="43:43" x14ac:dyDescent="0.35">
      <c r="AQ564"/>
    </row>
    <row r="565" spans="43:43" x14ac:dyDescent="0.35">
      <c r="AQ565"/>
    </row>
    <row r="566" spans="43:43" x14ac:dyDescent="0.35">
      <c r="AQ566"/>
    </row>
    <row r="567" spans="43:43" x14ac:dyDescent="0.35">
      <c r="AQ567"/>
    </row>
    <row r="568" spans="43:43" x14ac:dyDescent="0.35">
      <c r="AQ568"/>
    </row>
    <row r="569" spans="43:43" x14ac:dyDescent="0.35">
      <c r="AQ569"/>
    </row>
    <row r="570" spans="43:43" x14ac:dyDescent="0.35">
      <c r="AQ570"/>
    </row>
    <row r="571" spans="43:43" x14ac:dyDescent="0.35">
      <c r="AQ571"/>
    </row>
    <row r="572" spans="43:43" x14ac:dyDescent="0.35">
      <c r="AQ572"/>
    </row>
    <row r="573" spans="43:43" x14ac:dyDescent="0.35">
      <c r="AQ573"/>
    </row>
    <row r="574" spans="43:43" x14ac:dyDescent="0.35">
      <c r="AQ574"/>
    </row>
    <row r="575" spans="43:43" x14ac:dyDescent="0.35">
      <c r="AQ575"/>
    </row>
    <row r="576" spans="43:43" x14ac:dyDescent="0.35">
      <c r="AQ576"/>
    </row>
    <row r="577" spans="43:43" x14ac:dyDescent="0.35">
      <c r="AQ577"/>
    </row>
    <row r="578" spans="43:43" x14ac:dyDescent="0.35">
      <c r="AQ578"/>
    </row>
    <row r="579" spans="43:43" x14ac:dyDescent="0.35">
      <c r="AQ579"/>
    </row>
    <row r="580" spans="43:43" x14ac:dyDescent="0.35">
      <c r="AQ580"/>
    </row>
    <row r="581" spans="43:43" x14ac:dyDescent="0.35">
      <c r="AQ581"/>
    </row>
    <row r="582" spans="43:43" x14ac:dyDescent="0.35">
      <c r="AQ582"/>
    </row>
    <row r="583" spans="43:43" x14ac:dyDescent="0.35">
      <c r="AQ583"/>
    </row>
    <row r="584" spans="43:43" x14ac:dyDescent="0.35">
      <c r="AQ584"/>
    </row>
  </sheetData>
  <mergeCells count="32">
    <mergeCell ref="D2:L2"/>
    <mergeCell ref="D3:L3"/>
    <mergeCell ref="D22:L22"/>
    <mergeCell ref="N22:V22"/>
    <mergeCell ref="N23:V23"/>
    <mergeCell ref="D23:L23"/>
    <mergeCell ref="N2:V2"/>
    <mergeCell ref="X62:AF62"/>
    <mergeCell ref="AH62:AP62"/>
    <mergeCell ref="N3:V3"/>
    <mergeCell ref="N63:V63"/>
    <mergeCell ref="X63:AF63"/>
    <mergeCell ref="AH63:AP63"/>
    <mergeCell ref="X42:AF42"/>
    <mergeCell ref="X43:AF43"/>
    <mergeCell ref="AH42:AP42"/>
    <mergeCell ref="AH43:AP43"/>
    <mergeCell ref="D63:L63"/>
    <mergeCell ref="D42:L42"/>
    <mergeCell ref="N42:V42"/>
    <mergeCell ref="N43:V43"/>
    <mergeCell ref="D43:L43"/>
    <mergeCell ref="D62:L62"/>
    <mergeCell ref="N62:V62"/>
    <mergeCell ref="X2:AF2"/>
    <mergeCell ref="X3:AF3"/>
    <mergeCell ref="X22:AF22"/>
    <mergeCell ref="X23:AF23"/>
    <mergeCell ref="AH2:AP2"/>
    <mergeCell ref="AH3:AP3"/>
    <mergeCell ref="AH22:AP22"/>
    <mergeCell ref="AH23:AP23"/>
  </mergeCells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24"/>
  <sheetViews>
    <sheetView zoomScale="40" zoomScaleNormal="40" workbookViewId="0">
      <selection activeCell="AQ25" sqref="AQ25"/>
    </sheetView>
  </sheetViews>
  <sheetFormatPr defaultColWidth="8.81640625" defaultRowHeight="15.5" x14ac:dyDescent="0.35"/>
  <cols>
    <col min="1" max="1" width="4.54296875" style="50" customWidth="1"/>
    <col min="2" max="2" width="9.81640625" customWidth="1"/>
    <col min="3" max="3" width="5.1796875" style="50" customWidth="1"/>
    <col min="4" max="12" width="8.81640625" style="50"/>
    <col min="13" max="13" width="3.26953125" style="50" customWidth="1"/>
    <col min="14" max="22" width="8.81640625" style="50"/>
    <col min="23" max="23" width="4.453125" style="50" customWidth="1"/>
    <col min="24" max="32" width="8.81640625" style="50"/>
    <col min="33" max="33" width="4.453125" style="50" customWidth="1"/>
    <col min="34" max="16384" width="8.81640625" style="50"/>
  </cols>
  <sheetData>
    <row r="1" spans="1:42" x14ac:dyDescent="0.35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49"/>
      <c r="N1" s="18"/>
      <c r="O1" s="18"/>
      <c r="P1" s="18"/>
      <c r="Q1" s="18"/>
      <c r="R1" s="18"/>
      <c r="S1" s="18"/>
      <c r="T1" s="18"/>
      <c r="U1" s="18"/>
      <c r="V1" s="18"/>
      <c r="W1" s="49"/>
      <c r="X1" s="18"/>
      <c r="Y1" s="18"/>
      <c r="Z1" s="18"/>
      <c r="AA1" s="18"/>
      <c r="AB1" s="18"/>
      <c r="AC1" s="18"/>
      <c r="AD1" s="18"/>
      <c r="AE1" s="18"/>
      <c r="AF1" s="18"/>
      <c r="AG1" s="49"/>
      <c r="AH1" s="18"/>
      <c r="AI1" s="18"/>
      <c r="AJ1" s="18"/>
      <c r="AK1" s="18"/>
      <c r="AL1" s="18"/>
      <c r="AM1" s="18"/>
      <c r="AN1" s="18"/>
      <c r="AO1" s="18"/>
      <c r="AP1" s="18"/>
    </row>
    <row r="2" spans="1:42" x14ac:dyDescent="0.35">
      <c r="A2" s="17"/>
      <c r="B2" s="19"/>
      <c r="C2" s="17"/>
      <c r="D2" s="119" t="s">
        <v>14</v>
      </c>
      <c r="E2" s="119"/>
      <c r="F2" s="119"/>
      <c r="G2" s="119"/>
      <c r="H2" s="119"/>
      <c r="I2" s="119"/>
      <c r="J2" s="119"/>
      <c r="K2" s="119"/>
      <c r="L2" s="119"/>
      <c r="M2" s="49"/>
      <c r="N2" s="119" t="s">
        <v>14</v>
      </c>
      <c r="O2" s="119"/>
      <c r="P2" s="119"/>
      <c r="Q2" s="119"/>
      <c r="R2" s="119"/>
      <c r="S2" s="119"/>
      <c r="T2" s="119"/>
      <c r="U2" s="119"/>
      <c r="V2" s="119"/>
      <c r="W2" s="49"/>
      <c r="X2" s="119" t="s">
        <v>14</v>
      </c>
      <c r="Y2" s="119"/>
      <c r="Z2" s="119"/>
      <c r="AA2" s="119"/>
      <c r="AB2" s="119"/>
      <c r="AC2" s="119"/>
      <c r="AD2" s="119"/>
      <c r="AE2" s="119"/>
      <c r="AF2" s="119"/>
      <c r="AG2" s="49"/>
      <c r="AH2" s="119" t="s">
        <v>14</v>
      </c>
      <c r="AI2" s="119"/>
      <c r="AJ2" s="119"/>
      <c r="AK2" s="119"/>
      <c r="AL2" s="119"/>
      <c r="AM2" s="119"/>
      <c r="AN2" s="119"/>
      <c r="AO2" s="119"/>
      <c r="AP2" s="119"/>
    </row>
    <row r="3" spans="1:42" x14ac:dyDescent="0.35">
      <c r="A3" s="17"/>
      <c r="B3" s="20"/>
      <c r="C3" s="17"/>
      <c r="D3" s="118" t="s">
        <v>15</v>
      </c>
      <c r="E3" s="118"/>
      <c r="F3" s="118"/>
      <c r="G3" s="118"/>
      <c r="H3" s="118"/>
      <c r="I3" s="118"/>
      <c r="J3" s="118"/>
      <c r="K3" s="118"/>
      <c r="L3" s="118"/>
      <c r="M3" s="49"/>
      <c r="N3" s="118" t="s">
        <v>16</v>
      </c>
      <c r="O3" s="118"/>
      <c r="P3" s="118"/>
      <c r="Q3" s="118"/>
      <c r="R3" s="118"/>
      <c r="S3" s="118"/>
      <c r="T3" s="118"/>
      <c r="U3" s="118"/>
      <c r="V3" s="118"/>
      <c r="W3" s="49"/>
      <c r="X3" s="118" t="s">
        <v>17</v>
      </c>
      <c r="Y3" s="118"/>
      <c r="Z3" s="118"/>
      <c r="AA3" s="118"/>
      <c r="AB3" s="118"/>
      <c r="AC3" s="118"/>
      <c r="AD3" s="118"/>
      <c r="AE3" s="118"/>
      <c r="AF3" s="118"/>
      <c r="AG3" s="49"/>
      <c r="AH3" s="118" t="s">
        <v>18</v>
      </c>
      <c r="AI3" s="118"/>
      <c r="AJ3" s="118"/>
      <c r="AK3" s="118"/>
      <c r="AL3" s="118"/>
      <c r="AM3" s="118"/>
      <c r="AN3" s="118"/>
      <c r="AO3" s="118"/>
      <c r="AP3" s="118"/>
    </row>
    <row r="4" spans="1:42" x14ac:dyDescent="0.35">
      <c r="A4" s="17"/>
      <c r="B4" s="17"/>
      <c r="C4" s="17"/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 t="s">
        <v>56</v>
      </c>
      <c r="J4" s="24" t="s">
        <v>57</v>
      </c>
      <c r="K4" s="24" t="s">
        <v>58</v>
      </c>
      <c r="L4" s="24" t="s">
        <v>59</v>
      </c>
      <c r="M4" s="49"/>
      <c r="N4" s="24">
        <v>1</v>
      </c>
      <c r="O4" s="24">
        <v>2</v>
      </c>
      <c r="P4" s="24">
        <v>3</v>
      </c>
      <c r="Q4" s="24">
        <v>4</v>
      </c>
      <c r="R4" s="24">
        <v>5</v>
      </c>
      <c r="S4" s="24" t="s">
        <v>56</v>
      </c>
      <c r="T4" s="24" t="s">
        <v>57</v>
      </c>
      <c r="U4" s="24" t="s">
        <v>58</v>
      </c>
      <c r="V4" s="24" t="s">
        <v>59</v>
      </c>
      <c r="W4" s="49"/>
      <c r="X4" s="24">
        <v>1</v>
      </c>
      <c r="Y4" s="24">
        <v>2</v>
      </c>
      <c r="Z4" s="24">
        <v>3</v>
      </c>
      <c r="AA4" s="24">
        <v>4</v>
      </c>
      <c r="AB4" s="24">
        <v>5</v>
      </c>
      <c r="AC4" s="24" t="s">
        <v>56</v>
      </c>
      <c r="AD4" s="24" t="s">
        <v>57</v>
      </c>
      <c r="AE4" s="24" t="s">
        <v>58</v>
      </c>
      <c r="AF4" s="24" t="s">
        <v>59</v>
      </c>
      <c r="AG4" s="49"/>
      <c r="AH4" s="24">
        <v>1</v>
      </c>
      <c r="AI4" s="24">
        <v>2</v>
      </c>
      <c r="AJ4" s="24">
        <v>3</v>
      </c>
      <c r="AK4" s="24">
        <v>4</v>
      </c>
      <c r="AL4" s="24">
        <v>5</v>
      </c>
      <c r="AM4" s="24" t="s">
        <v>56</v>
      </c>
      <c r="AN4" s="24" t="s">
        <v>57</v>
      </c>
      <c r="AO4" s="24" t="s">
        <v>58</v>
      </c>
      <c r="AP4" s="24" t="s">
        <v>59</v>
      </c>
    </row>
    <row r="5" spans="1:42" x14ac:dyDescent="0.35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49"/>
      <c r="N5" s="18"/>
      <c r="O5" s="18"/>
      <c r="P5" s="18"/>
      <c r="Q5" s="18"/>
      <c r="R5" s="18"/>
      <c r="S5" s="18"/>
      <c r="T5" s="18"/>
      <c r="U5" s="18"/>
      <c r="V5" s="18"/>
      <c r="W5" s="49"/>
      <c r="X5" s="18"/>
      <c r="Y5" s="18"/>
      <c r="Z5" s="18"/>
      <c r="AA5" s="18"/>
      <c r="AB5" s="18"/>
      <c r="AC5" s="18"/>
      <c r="AD5" s="18"/>
      <c r="AE5" s="18"/>
      <c r="AF5" s="18"/>
      <c r="AG5" s="49"/>
      <c r="AH5" s="18"/>
      <c r="AI5" s="18"/>
      <c r="AJ5" s="18"/>
      <c r="AK5" s="18"/>
      <c r="AL5" s="18"/>
      <c r="AM5" s="18"/>
      <c r="AN5" s="18"/>
      <c r="AO5" s="18"/>
      <c r="AP5" s="18"/>
    </row>
    <row r="6" spans="1:42" x14ac:dyDescent="0.35">
      <c r="A6" s="17"/>
      <c r="B6" s="28">
        <v>1</v>
      </c>
      <c r="C6" s="17"/>
      <c r="D6" s="24">
        <v>54</v>
      </c>
      <c r="E6" s="24">
        <v>47</v>
      </c>
      <c r="F6" s="24">
        <v>49</v>
      </c>
      <c r="G6" s="24">
        <v>46</v>
      </c>
      <c r="H6" s="24">
        <v>48</v>
      </c>
      <c r="I6" s="24">
        <f>AVERAGE(E6:F6)</f>
        <v>48</v>
      </c>
      <c r="J6" s="24">
        <f>AVERAGE(E6:G6)</f>
        <v>47.333333333333336</v>
      </c>
      <c r="K6" s="24">
        <f>AVERAGE(E6:H6)</f>
        <v>47.5</v>
      </c>
      <c r="L6" s="24">
        <f>AVERAGE(D6:H6)</f>
        <v>48.8</v>
      </c>
      <c r="M6" s="49"/>
      <c r="N6" s="24">
        <v>55</v>
      </c>
      <c r="O6" s="24">
        <v>52</v>
      </c>
      <c r="P6" s="24">
        <v>49</v>
      </c>
      <c r="Q6" s="24">
        <v>50</v>
      </c>
      <c r="R6" s="24">
        <v>52</v>
      </c>
      <c r="S6" s="24">
        <f>AVERAGE(O6:P6)</f>
        <v>50.5</v>
      </c>
      <c r="T6" s="24">
        <f>AVERAGE(O6:Q6)</f>
        <v>50.333333333333336</v>
      </c>
      <c r="U6" s="24">
        <f>AVERAGE(O6:R6)</f>
        <v>50.75</v>
      </c>
      <c r="V6" s="24">
        <f>AVERAGE(N6:R6)</f>
        <v>51.6</v>
      </c>
      <c r="W6" s="49"/>
      <c r="X6" s="24">
        <v>49</v>
      </c>
      <c r="Y6" s="24">
        <v>48</v>
      </c>
      <c r="Z6" s="24">
        <v>43</v>
      </c>
      <c r="AA6" s="24">
        <v>43</v>
      </c>
      <c r="AB6" s="24">
        <v>40</v>
      </c>
      <c r="AC6" s="24">
        <f>AVERAGE(Y6:Z6)</f>
        <v>45.5</v>
      </c>
      <c r="AD6" s="24">
        <f>AVERAGE(Y6:AA6)</f>
        <v>44.666666666666664</v>
      </c>
      <c r="AE6" s="24">
        <f>AVERAGE(Y6:AB6)</f>
        <v>43.5</v>
      </c>
      <c r="AF6" s="24">
        <f>AVERAGE(X6:AB6)</f>
        <v>44.6</v>
      </c>
      <c r="AG6" s="49"/>
      <c r="AH6" s="24">
        <v>58</v>
      </c>
      <c r="AI6" s="24">
        <v>50</v>
      </c>
      <c r="AJ6" s="24">
        <v>55</v>
      </c>
      <c r="AK6" s="24">
        <v>44</v>
      </c>
      <c r="AL6" s="24">
        <v>44</v>
      </c>
      <c r="AM6" s="24">
        <f>AVERAGE(AI6:AJ6)</f>
        <v>52.5</v>
      </c>
      <c r="AN6" s="24">
        <f>AVERAGE(AI6:AK6)</f>
        <v>49.666666666666664</v>
      </c>
      <c r="AO6" s="24">
        <f>AVERAGE(AI6:AL6)</f>
        <v>48.25</v>
      </c>
      <c r="AP6" s="24">
        <f>AVERAGE(AH6:AL6)</f>
        <v>50.2</v>
      </c>
    </row>
    <row r="7" spans="1:42" x14ac:dyDescent="0.35">
      <c r="A7" s="17"/>
      <c r="B7" s="28">
        <v>2</v>
      </c>
      <c r="C7" s="17"/>
      <c r="D7" s="24">
        <v>51</v>
      </c>
      <c r="E7" s="24">
        <v>52</v>
      </c>
      <c r="F7" s="24">
        <v>54</v>
      </c>
      <c r="G7" s="24">
        <v>51</v>
      </c>
      <c r="H7" s="24">
        <v>51</v>
      </c>
      <c r="I7" s="24">
        <f t="shared" ref="I7:I17" si="0">AVERAGE(E7:F7)</f>
        <v>53</v>
      </c>
      <c r="J7" s="24">
        <f t="shared" ref="J7:J17" si="1">AVERAGE(E7:G7)</f>
        <v>52.333333333333336</v>
      </c>
      <c r="K7" s="24">
        <f t="shared" ref="K7:K17" si="2">AVERAGE(E7:H7)</f>
        <v>52</v>
      </c>
      <c r="L7" s="24">
        <f t="shared" ref="L7:L17" si="3">AVERAGE(D7:H7)</f>
        <v>51.8</v>
      </c>
      <c r="M7" s="49"/>
      <c r="N7" s="24">
        <v>57</v>
      </c>
      <c r="O7" s="24">
        <v>52</v>
      </c>
      <c r="P7" s="24">
        <v>51</v>
      </c>
      <c r="Q7" s="24">
        <v>49</v>
      </c>
      <c r="R7" s="24">
        <v>49</v>
      </c>
      <c r="S7" s="24">
        <f t="shared" ref="S7:S17" si="4">AVERAGE(O7:P7)</f>
        <v>51.5</v>
      </c>
      <c r="T7" s="24">
        <f t="shared" ref="T7:T17" si="5">AVERAGE(O7:Q7)</f>
        <v>50.666666666666664</v>
      </c>
      <c r="U7" s="24">
        <f t="shared" ref="U7:U17" si="6">AVERAGE(O7:R7)</f>
        <v>50.25</v>
      </c>
      <c r="V7" s="24">
        <f t="shared" ref="V7:V17" si="7">AVERAGE(N7:R7)</f>
        <v>51.6</v>
      </c>
      <c r="W7" s="49"/>
      <c r="X7" s="24">
        <v>55</v>
      </c>
      <c r="Y7" s="24">
        <v>51</v>
      </c>
      <c r="Z7" s="24">
        <v>49</v>
      </c>
      <c r="AA7" s="24">
        <v>45</v>
      </c>
      <c r="AB7" s="24">
        <v>40</v>
      </c>
      <c r="AC7" s="24">
        <f t="shared" ref="AC7:AC17" si="8">AVERAGE(Y7:Z7)</f>
        <v>50</v>
      </c>
      <c r="AD7" s="24">
        <f t="shared" ref="AD7:AD17" si="9">AVERAGE(Y7:AA7)</f>
        <v>48.333333333333336</v>
      </c>
      <c r="AE7" s="24">
        <f t="shared" ref="AE7:AE17" si="10">AVERAGE(Y7:AB7)</f>
        <v>46.25</v>
      </c>
      <c r="AF7" s="24">
        <f t="shared" ref="AF7:AF17" si="11">AVERAGE(X7:AB7)</f>
        <v>48</v>
      </c>
      <c r="AG7" s="49"/>
      <c r="AH7" s="24">
        <v>53</v>
      </c>
      <c r="AI7" s="24">
        <v>52</v>
      </c>
      <c r="AJ7" s="24">
        <v>50</v>
      </c>
      <c r="AK7" s="24">
        <v>51</v>
      </c>
      <c r="AL7" s="24">
        <v>51</v>
      </c>
      <c r="AM7" s="24">
        <f t="shared" ref="AM7:AM17" si="12">AVERAGE(AI7:AJ7)</f>
        <v>51</v>
      </c>
      <c r="AN7" s="24">
        <f t="shared" ref="AN7:AN17" si="13">AVERAGE(AI7:AK7)</f>
        <v>51</v>
      </c>
      <c r="AO7" s="24">
        <f t="shared" ref="AO7:AO17" si="14">AVERAGE(AI7:AL7)</f>
        <v>51</v>
      </c>
      <c r="AP7" s="24">
        <f t="shared" ref="AP7:AP17" si="15">AVERAGE(AH7:AL7)</f>
        <v>51.4</v>
      </c>
    </row>
    <row r="8" spans="1:42" x14ac:dyDescent="0.35">
      <c r="A8" s="17"/>
      <c r="B8" s="28">
        <v>3</v>
      </c>
      <c r="C8" s="17"/>
      <c r="D8" s="24">
        <v>58</v>
      </c>
      <c r="E8" s="24">
        <v>58</v>
      </c>
      <c r="F8" s="24">
        <v>54</v>
      </c>
      <c r="G8" s="24">
        <v>55</v>
      </c>
      <c r="H8" s="24">
        <v>51</v>
      </c>
      <c r="I8" s="24">
        <f t="shared" si="0"/>
        <v>56</v>
      </c>
      <c r="J8" s="24">
        <f t="shared" si="1"/>
        <v>55.666666666666664</v>
      </c>
      <c r="K8" s="24">
        <f t="shared" si="2"/>
        <v>54.5</v>
      </c>
      <c r="L8" s="24">
        <f t="shared" si="3"/>
        <v>55.2</v>
      </c>
      <c r="M8" s="49"/>
      <c r="N8" s="24">
        <v>53</v>
      </c>
      <c r="O8" s="24">
        <v>54</v>
      </c>
      <c r="P8" s="24">
        <v>50</v>
      </c>
      <c r="Q8" s="24">
        <v>47</v>
      </c>
      <c r="R8" s="24">
        <v>52</v>
      </c>
      <c r="S8" s="24">
        <f t="shared" si="4"/>
        <v>52</v>
      </c>
      <c r="T8" s="24">
        <f t="shared" si="5"/>
        <v>50.333333333333336</v>
      </c>
      <c r="U8" s="24">
        <f t="shared" si="6"/>
        <v>50.75</v>
      </c>
      <c r="V8" s="24">
        <f t="shared" si="7"/>
        <v>51.2</v>
      </c>
      <c r="W8" s="49"/>
      <c r="X8" s="24">
        <v>60</v>
      </c>
      <c r="Y8" s="24">
        <v>56</v>
      </c>
      <c r="Z8" s="24">
        <v>56</v>
      </c>
      <c r="AA8" s="24">
        <v>56</v>
      </c>
      <c r="AB8" s="24">
        <v>55</v>
      </c>
      <c r="AC8" s="24">
        <f t="shared" si="8"/>
        <v>56</v>
      </c>
      <c r="AD8" s="24">
        <f t="shared" si="9"/>
        <v>56</v>
      </c>
      <c r="AE8" s="24">
        <f t="shared" si="10"/>
        <v>55.75</v>
      </c>
      <c r="AF8" s="24">
        <f t="shared" si="11"/>
        <v>56.6</v>
      </c>
      <c r="AG8" s="49"/>
      <c r="AH8" s="24">
        <v>57</v>
      </c>
      <c r="AI8" s="24">
        <v>57</v>
      </c>
      <c r="AJ8" s="24">
        <v>52</v>
      </c>
      <c r="AK8" s="24">
        <v>48</v>
      </c>
      <c r="AL8" s="24">
        <v>55</v>
      </c>
      <c r="AM8" s="24">
        <f t="shared" si="12"/>
        <v>54.5</v>
      </c>
      <c r="AN8" s="24">
        <f t="shared" si="13"/>
        <v>52.333333333333336</v>
      </c>
      <c r="AO8" s="24">
        <f t="shared" si="14"/>
        <v>53</v>
      </c>
      <c r="AP8" s="24">
        <f t="shared" si="15"/>
        <v>53.8</v>
      </c>
    </row>
    <row r="9" spans="1:42" x14ac:dyDescent="0.35">
      <c r="A9" s="17"/>
      <c r="B9" s="28">
        <v>4</v>
      </c>
      <c r="C9" s="17"/>
      <c r="D9" s="24">
        <v>47</v>
      </c>
      <c r="E9" s="24">
        <v>48</v>
      </c>
      <c r="F9" s="24">
        <v>46</v>
      </c>
      <c r="G9" s="24">
        <v>48</v>
      </c>
      <c r="H9" s="24">
        <v>49</v>
      </c>
      <c r="I9" s="24">
        <f t="shared" si="0"/>
        <v>47</v>
      </c>
      <c r="J9" s="24">
        <f t="shared" si="1"/>
        <v>47.333333333333336</v>
      </c>
      <c r="K9" s="24">
        <f t="shared" si="2"/>
        <v>47.75</v>
      </c>
      <c r="L9" s="24">
        <f t="shared" si="3"/>
        <v>47.6</v>
      </c>
      <c r="M9" s="49"/>
      <c r="N9" s="24">
        <v>53</v>
      </c>
      <c r="O9" s="24">
        <v>51</v>
      </c>
      <c r="P9" s="24">
        <v>53</v>
      </c>
      <c r="Q9" s="24">
        <v>47</v>
      </c>
      <c r="R9" s="24">
        <v>50</v>
      </c>
      <c r="S9" s="24">
        <f t="shared" si="4"/>
        <v>52</v>
      </c>
      <c r="T9" s="24">
        <f t="shared" si="5"/>
        <v>50.333333333333336</v>
      </c>
      <c r="U9" s="24">
        <f t="shared" si="6"/>
        <v>50.25</v>
      </c>
      <c r="V9" s="24">
        <f t="shared" si="7"/>
        <v>50.8</v>
      </c>
      <c r="W9" s="49"/>
      <c r="X9" s="24">
        <v>51</v>
      </c>
      <c r="Y9" s="24">
        <v>49</v>
      </c>
      <c r="Z9" s="24">
        <v>50</v>
      </c>
      <c r="AA9" s="24">
        <v>51</v>
      </c>
      <c r="AB9" s="24">
        <v>44</v>
      </c>
      <c r="AC9" s="24">
        <f t="shared" si="8"/>
        <v>49.5</v>
      </c>
      <c r="AD9" s="24">
        <f t="shared" si="9"/>
        <v>50</v>
      </c>
      <c r="AE9" s="24">
        <f t="shared" si="10"/>
        <v>48.5</v>
      </c>
      <c r="AF9" s="24">
        <f t="shared" si="11"/>
        <v>49</v>
      </c>
      <c r="AG9" s="49"/>
      <c r="AH9" s="24">
        <v>49</v>
      </c>
      <c r="AI9" s="24">
        <v>49</v>
      </c>
      <c r="AJ9" s="24">
        <v>45</v>
      </c>
      <c r="AK9" s="24">
        <v>51</v>
      </c>
      <c r="AL9" s="24">
        <v>47</v>
      </c>
      <c r="AM9" s="24">
        <f t="shared" si="12"/>
        <v>47</v>
      </c>
      <c r="AN9" s="24">
        <f t="shared" si="13"/>
        <v>48.333333333333336</v>
      </c>
      <c r="AO9" s="24">
        <f t="shared" si="14"/>
        <v>48</v>
      </c>
      <c r="AP9" s="24">
        <f t="shared" si="15"/>
        <v>48.2</v>
      </c>
    </row>
    <row r="10" spans="1:42" x14ac:dyDescent="0.35">
      <c r="A10" s="17"/>
      <c r="B10" s="28">
        <v>5</v>
      </c>
      <c r="C10" s="17"/>
      <c r="D10" s="24">
        <v>60</v>
      </c>
      <c r="E10" s="24">
        <v>60</v>
      </c>
      <c r="F10" s="24">
        <v>57</v>
      </c>
      <c r="G10" s="24">
        <v>58</v>
      </c>
      <c r="H10" s="24">
        <v>57</v>
      </c>
      <c r="I10" s="24">
        <f t="shared" si="0"/>
        <v>58.5</v>
      </c>
      <c r="J10" s="24">
        <f t="shared" si="1"/>
        <v>58.333333333333336</v>
      </c>
      <c r="K10" s="24">
        <f t="shared" si="2"/>
        <v>58</v>
      </c>
      <c r="L10" s="24">
        <f t="shared" si="3"/>
        <v>58.4</v>
      </c>
      <c r="M10" s="49"/>
      <c r="N10" s="24">
        <v>63</v>
      </c>
      <c r="O10" s="24">
        <v>59</v>
      </c>
      <c r="P10" s="24">
        <v>65</v>
      </c>
      <c r="Q10" s="24">
        <v>57</v>
      </c>
      <c r="R10" s="24">
        <v>54</v>
      </c>
      <c r="S10" s="24">
        <f t="shared" si="4"/>
        <v>62</v>
      </c>
      <c r="T10" s="24">
        <f t="shared" si="5"/>
        <v>60.333333333333336</v>
      </c>
      <c r="U10" s="24">
        <f t="shared" si="6"/>
        <v>58.75</v>
      </c>
      <c r="V10" s="24">
        <f t="shared" si="7"/>
        <v>59.6</v>
      </c>
      <c r="W10" s="49"/>
      <c r="X10" s="24">
        <v>60</v>
      </c>
      <c r="Y10" s="24">
        <v>57</v>
      </c>
      <c r="Z10" s="24">
        <v>57</v>
      </c>
      <c r="AA10" s="24">
        <v>57</v>
      </c>
      <c r="AB10" s="24">
        <v>56</v>
      </c>
      <c r="AC10" s="24">
        <f t="shared" si="8"/>
        <v>57</v>
      </c>
      <c r="AD10" s="24">
        <f t="shared" si="9"/>
        <v>57</v>
      </c>
      <c r="AE10" s="24">
        <f t="shared" si="10"/>
        <v>56.75</v>
      </c>
      <c r="AF10" s="24">
        <f t="shared" si="11"/>
        <v>57.4</v>
      </c>
      <c r="AG10" s="49"/>
      <c r="AH10" s="24">
        <v>62</v>
      </c>
      <c r="AI10" s="24">
        <v>63</v>
      </c>
      <c r="AJ10" s="24">
        <v>65</v>
      </c>
      <c r="AK10" s="24">
        <v>65</v>
      </c>
      <c r="AL10" s="24">
        <v>59</v>
      </c>
      <c r="AM10" s="24">
        <f t="shared" si="12"/>
        <v>64</v>
      </c>
      <c r="AN10" s="24">
        <f t="shared" si="13"/>
        <v>64.333333333333329</v>
      </c>
      <c r="AO10" s="24">
        <f t="shared" si="14"/>
        <v>63</v>
      </c>
      <c r="AP10" s="24">
        <f t="shared" si="15"/>
        <v>62.8</v>
      </c>
    </row>
    <row r="11" spans="1:42" x14ac:dyDescent="0.35">
      <c r="A11" s="17"/>
      <c r="B11" s="28">
        <v>7</v>
      </c>
      <c r="C11" s="17"/>
      <c r="D11" s="24">
        <v>70</v>
      </c>
      <c r="E11" s="24">
        <v>74</v>
      </c>
      <c r="F11" s="24">
        <v>71</v>
      </c>
      <c r="G11" s="24">
        <v>73</v>
      </c>
      <c r="H11" s="24">
        <v>73</v>
      </c>
      <c r="I11" s="24">
        <f t="shared" si="0"/>
        <v>72.5</v>
      </c>
      <c r="J11" s="24">
        <f t="shared" si="1"/>
        <v>72.666666666666671</v>
      </c>
      <c r="K11" s="24">
        <f t="shared" si="2"/>
        <v>72.75</v>
      </c>
      <c r="L11" s="24">
        <f t="shared" si="3"/>
        <v>72.2</v>
      </c>
      <c r="M11" s="49"/>
      <c r="N11" s="24">
        <v>71</v>
      </c>
      <c r="O11" s="24">
        <v>69</v>
      </c>
      <c r="P11" s="24">
        <v>71</v>
      </c>
      <c r="Q11" s="24">
        <v>70</v>
      </c>
      <c r="R11" s="24">
        <v>69</v>
      </c>
      <c r="S11" s="24">
        <f t="shared" si="4"/>
        <v>70</v>
      </c>
      <c r="T11" s="24">
        <f t="shared" si="5"/>
        <v>70</v>
      </c>
      <c r="U11" s="24">
        <f t="shared" si="6"/>
        <v>69.75</v>
      </c>
      <c r="V11" s="24">
        <f t="shared" si="7"/>
        <v>70</v>
      </c>
      <c r="W11" s="49"/>
      <c r="X11" s="24">
        <v>70</v>
      </c>
      <c r="Y11" s="24">
        <v>71</v>
      </c>
      <c r="Z11" s="24">
        <v>68</v>
      </c>
      <c r="AA11" s="24">
        <v>68</v>
      </c>
      <c r="AB11" s="24">
        <v>69</v>
      </c>
      <c r="AC11" s="24">
        <f t="shared" si="8"/>
        <v>69.5</v>
      </c>
      <c r="AD11" s="24">
        <f t="shared" si="9"/>
        <v>69</v>
      </c>
      <c r="AE11" s="24">
        <f t="shared" si="10"/>
        <v>69</v>
      </c>
      <c r="AF11" s="24">
        <f t="shared" si="11"/>
        <v>69.2</v>
      </c>
      <c r="AG11" s="49"/>
      <c r="AH11" s="24">
        <v>69</v>
      </c>
      <c r="AI11" s="24">
        <v>70</v>
      </c>
      <c r="AJ11" s="24">
        <v>70</v>
      </c>
      <c r="AK11" s="24">
        <v>67</v>
      </c>
      <c r="AL11" s="24">
        <v>71</v>
      </c>
      <c r="AM11" s="24">
        <f t="shared" si="12"/>
        <v>70</v>
      </c>
      <c r="AN11" s="24">
        <f t="shared" si="13"/>
        <v>69</v>
      </c>
      <c r="AO11" s="24">
        <f t="shared" si="14"/>
        <v>69.5</v>
      </c>
      <c r="AP11" s="24">
        <f t="shared" si="15"/>
        <v>69.400000000000006</v>
      </c>
    </row>
    <row r="12" spans="1:42" x14ac:dyDescent="0.35">
      <c r="A12" s="17"/>
      <c r="B12" s="28">
        <v>8</v>
      </c>
      <c r="C12" s="17"/>
      <c r="D12" s="24">
        <v>53</v>
      </c>
      <c r="E12" s="24">
        <v>53</v>
      </c>
      <c r="F12" s="24">
        <v>54</v>
      </c>
      <c r="G12" s="24">
        <v>51</v>
      </c>
      <c r="H12" s="24">
        <v>53</v>
      </c>
      <c r="I12" s="24">
        <f t="shared" si="0"/>
        <v>53.5</v>
      </c>
      <c r="J12" s="24">
        <f t="shared" si="1"/>
        <v>52.666666666666664</v>
      </c>
      <c r="K12" s="24">
        <f t="shared" si="2"/>
        <v>52.75</v>
      </c>
      <c r="L12" s="24">
        <f t="shared" si="3"/>
        <v>52.8</v>
      </c>
      <c r="M12" s="49"/>
      <c r="N12" s="24">
        <v>59</v>
      </c>
      <c r="O12" s="24">
        <v>55</v>
      </c>
      <c r="P12" s="24">
        <v>62</v>
      </c>
      <c r="Q12" s="24">
        <v>59</v>
      </c>
      <c r="R12" s="24">
        <v>57</v>
      </c>
      <c r="S12" s="24">
        <f t="shared" si="4"/>
        <v>58.5</v>
      </c>
      <c r="T12" s="24">
        <f t="shared" si="5"/>
        <v>58.666666666666664</v>
      </c>
      <c r="U12" s="24">
        <f t="shared" si="6"/>
        <v>58.25</v>
      </c>
      <c r="V12" s="24">
        <f t="shared" si="7"/>
        <v>58.4</v>
      </c>
      <c r="W12" s="49"/>
      <c r="X12" s="24">
        <v>51</v>
      </c>
      <c r="Y12" s="24">
        <v>54</v>
      </c>
      <c r="Z12" s="24">
        <v>54</v>
      </c>
      <c r="AA12" s="24">
        <v>55</v>
      </c>
      <c r="AB12" s="24">
        <v>54</v>
      </c>
      <c r="AC12" s="24">
        <f t="shared" si="8"/>
        <v>54</v>
      </c>
      <c r="AD12" s="24">
        <f t="shared" si="9"/>
        <v>54.333333333333336</v>
      </c>
      <c r="AE12" s="24">
        <f t="shared" si="10"/>
        <v>54.25</v>
      </c>
      <c r="AF12" s="24">
        <f t="shared" si="11"/>
        <v>53.6</v>
      </c>
      <c r="AG12" s="49"/>
      <c r="AH12" s="24">
        <v>59</v>
      </c>
      <c r="AI12" s="24">
        <v>56</v>
      </c>
      <c r="AJ12" s="24">
        <v>57</v>
      </c>
      <c r="AK12" s="24">
        <v>57</v>
      </c>
      <c r="AL12" s="24">
        <v>56</v>
      </c>
      <c r="AM12" s="24">
        <f t="shared" si="12"/>
        <v>56.5</v>
      </c>
      <c r="AN12" s="24">
        <f t="shared" si="13"/>
        <v>56.666666666666664</v>
      </c>
      <c r="AO12" s="24">
        <f t="shared" si="14"/>
        <v>56.5</v>
      </c>
      <c r="AP12" s="24">
        <f t="shared" si="15"/>
        <v>57</v>
      </c>
    </row>
    <row r="13" spans="1:42" x14ac:dyDescent="0.35">
      <c r="A13" s="17"/>
      <c r="B13" s="28">
        <v>9</v>
      </c>
      <c r="C13" s="17"/>
      <c r="D13" s="24"/>
      <c r="E13" s="24"/>
      <c r="F13" s="24"/>
      <c r="G13" s="24"/>
      <c r="H13" s="24"/>
      <c r="I13" s="24"/>
      <c r="J13" s="24"/>
      <c r="K13" s="24"/>
      <c r="L13" s="24"/>
      <c r="M13" s="49"/>
      <c r="N13" s="24"/>
      <c r="O13" s="24"/>
      <c r="P13" s="24"/>
      <c r="Q13" s="24"/>
      <c r="R13" s="24"/>
      <c r="S13" s="24"/>
      <c r="T13" s="24"/>
      <c r="U13" s="24"/>
      <c r="V13" s="24"/>
      <c r="W13" s="49"/>
      <c r="X13" s="24"/>
      <c r="Y13" s="24"/>
      <c r="Z13" s="24"/>
      <c r="AA13" s="24"/>
      <c r="AB13" s="24"/>
      <c r="AC13" s="24"/>
      <c r="AD13" s="24"/>
      <c r="AE13" s="24"/>
      <c r="AF13" s="24"/>
      <c r="AG13" s="49"/>
      <c r="AH13" s="24"/>
      <c r="AI13" s="24"/>
      <c r="AJ13" s="24"/>
      <c r="AK13" s="24"/>
      <c r="AL13" s="24"/>
      <c r="AM13" s="24"/>
      <c r="AN13" s="24"/>
      <c r="AO13" s="24"/>
      <c r="AP13" s="24"/>
    </row>
    <row r="14" spans="1:42" x14ac:dyDescent="0.35">
      <c r="A14" s="17"/>
      <c r="B14" s="28">
        <v>11</v>
      </c>
      <c r="C14" s="17"/>
      <c r="D14" s="24">
        <v>60</v>
      </c>
      <c r="E14" s="24">
        <v>56</v>
      </c>
      <c r="F14" s="24">
        <v>57</v>
      </c>
      <c r="G14" s="24">
        <v>54</v>
      </c>
      <c r="H14" s="24">
        <v>52</v>
      </c>
      <c r="I14" s="24">
        <f t="shared" si="0"/>
        <v>56.5</v>
      </c>
      <c r="J14" s="24">
        <f t="shared" si="1"/>
        <v>55.666666666666664</v>
      </c>
      <c r="K14" s="24">
        <f t="shared" si="2"/>
        <v>54.75</v>
      </c>
      <c r="L14" s="24">
        <f t="shared" si="3"/>
        <v>55.8</v>
      </c>
      <c r="M14" s="49"/>
      <c r="N14" s="24">
        <v>56</v>
      </c>
      <c r="O14" s="24">
        <v>48</v>
      </c>
      <c r="P14" s="24">
        <v>62</v>
      </c>
      <c r="Q14" s="24">
        <v>53</v>
      </c>
      <c r="R14" s="24">
        <v>51</v>
      </c>
      <c r="S14" s="24">
        <f t="shared" si="4"/>
        <v>55</v>
      </c>
      <c r="T14" s="24">
        <f t="shared" si="5"/>
        <v>54.333333333333336</v>
      </c>
      <c r="U14" s="24">
        <f t="shared" si="6"/>
        <v>53.5</v>
      </c>
      <c r="V14" s="24">
        <f t="shared" si="7"/>
        <v>54</v>
      </c>
      <c r="W14" s="49"/>
      <c r="X14" s="24">
        <v>59</v>
      </c>
      <c r="Y14" s="24">
        <v>53</v>
      </c>
      <c r="Z14" s="24">
        <v>43</v>
      </c>
      <c r="AA14" s="24">
        <v>55</v>
      </c>
      <c r="AB14" s="24">
        <v>56</v>
      </c>
      <c r="AC14" s="24">
        <f t="shared" si="8"/>
        <v>48</v>
      </c>
      <c r="AD14" s="24">
        <f t="shared" si="9"/>
        <v>50.333333333333336</v>
      </c>
      <c r="AE14" s="24">
        <f t="shared" si="10"/>
        <v>51.75</v>
      </c>
      <c r="AF14" s="24">
        <f t="shared" si="11"/>
        <v>53.2</v>
      </c>
      <c r="AG14" s="49"/>
      <c r="AH14" s="24">
        <v>56</v>
      </c>
      <c r="AI14" s="24">
        <v>51</v>
      </c>
      <c r="AJ14" s="24">
        <v>51</v>
      </c>
      <c r="AK14" s="24">
        <v>49</v>
      </c>
      <c r="AL14" s="24">
        <v>51</v>
      </c>
      <c r="AM14" s="24">
        <f t="shared" si="12"/>
        <v>51</v>
      </c>
      <c r="AN14" s="24">
        <f t="shared" si="13"/>
        <v>50.333333333333336</v>
      </c>
      <c r="AO14" s="24">
        <f t="shared" si="14"/>
        <v>50.5</v>
      </c>
      <c r="AP14" s="24">
        <f t="shared" si="15"/>
        <v>51.6</v>
      </c>
    </row>
    <row r="15" spans="1:42" x14ac:dyDescent="0.35">
      <c r="A15" s="17"/>
      <c r="B15" s="28">
        <v>12</v>
      </c>
      <c r="C15" s="17"/>
      <c r="D15" s="24">
        <v>59</v>
      </c>
      <c r="E15" s="24">
        <v>53</v>
      </c>
      <c r="F15" s="24">
        <v>53</v>
      </c>
      <c r="G15" s="24">
        <v>54</v>
      </c>
      <c r="H15" s="24">
        <v>56</v>
      </c>
      <c r="I15" s="24">
        <f t="shared" si="0"/>
        <v>53</v>
      </c>
      <c r="J15" s="24">
        <f t="shared" si="1"/>
        <v>53.333333333333336</v>
      </c>
      <c r="K15" s="24">
        <f t="shared" si="2"/>
        <v>54</v>
      </c>
      <c r="L15" s="24">
        <f t="shared" si="3"/>
        <v>55</v>
      </c>
      <c r="M15" s="49"/>
      <c r="N15" s="24">
        <v>50</v>
      </c>
      <c r="O15" s="24">
        <v>53</v>
      </c>
      <c r="P15" s="24">
        <v>49</v>
      </c>
      <c r="Q15" s="24">
        <v>48</v>
      </c>
      <c r="R15" s="24">
        <v>48</v>
      </c>
      <c r="S15" s="24">
        <f t="shared" si="4"/>
        <v>51</v>
      </c>
      <c r="T15" s="24">
        <f t="shared" si="5"/>
        <v>50</v>
      </c>
      <c r="U15" s="24">
        <f t="shared" si="6"/>
        <v>49.5</v>
      </c>
      <c r="V15" s="24">
        <f t="shared" si="7"/>
        <v>49.6</v>
      </c>
      <c r="W15" s="49"/>
      <c r="X15" s="24">
        <v>55</v>
      </c>
      <c r="Y15" s="24">
        <v>60</v>
      </c>
      <c r="Z15" s="24">
        <v>58</v>
      </c>
      <c r="AA15" s="24">
        <v>60</v>
      </c>
      <c r="AB15" s="24">
        <v>57</v>
      </c>
      <c r="AC15" s="24">
        <f t="shared" si="8"/>
        <v>59</v>
      </c>
      <c r="AD15" s="24">
        <f t="shared" si="9"/>
        <v>59.333333333333336</v>
      </c>
      <c r="AE15" s="24">
        <f t="shared" si="10"/>
        <v>58.75</v>
      </c>
      <c r="AF15" s="24">
        <f t="shared" si="11"/>
        <v>58</v>
      </c>
      <c r="AG15" s="49"/>
      <c r="AH15" s="24">
        <v>59</v>
      </c>
      <c r="AI15" s="24">
        <v>59</v>
      </c>
      <c r="AJ15" s="24">
        <v>56</v>
      </c>
      <c r="AK15" s="24">
        <v>56</v>
      </c>
      <c r="AL15" s="24">
        <v>54</v>
      </c>
      <c r="AM15" s="24">
        <f t="shared" si="12"/>
        <v>57.5</v>
      </c>
      <c r="AN15" s="24">
        <f t="shared" si="13"/>
        <v>57</v>
      </c>
      <c r="AO15" s="24">
        <f t="shared" si="14"/>
        <v>56.25</v>
      </c>
      <c r="AP15" s="24">
        <f t="shared" si="15"/>
        <v>56.8</v>
      </c>
    </row>
    <row r="16" spans="1:42" x14ac:dyDescent="0.35">
      <c r="A16" s="17"/>
      <c r="B16" s="28">
        <v>13</v>
      </c>
      <c r="C16" s="17"/>
      <c r="D16" s="24">
        <v>54</v>
      </c>
      <c r="E16" s="24">
        <v>51</v>
      </c>
      <c r="F16" s="24">
        <v>46</v>
      </c>
      <c r="G16" s="24">
        <v>50</v>
      </c>
      <c r="H16" s="24">
        <v>47</v>
      </c>
      <c r="I16" s="24">
        <f t="shared" si="0"/>
        <v>48.5</v>
      </c>
      <c r="J16" s="24">
        <f t="shared" si="1"/>
        <v>49</v>
      </c>
      <c r="K16" s="24">
        <f t="shared" si="2"/>
        <v>48.5</v>
      </c>
      <c r="L16" s="24">
        <f t="shared" si="3"/>
        <v>49.6</v>
      </c>
      <c r="M16" s="49"/>
      <c r="N16" s="24">
        <v>50</v>
      </c>
      <c r="O16" s="24">
        <v>51</v>
      </c>
      <c r="P16" s="24">
        <v>51</v>
      </c>
      <c r="Q16" s="24">
        <v>47</v>
      </c>
      <c r="R16" s="24">
        <v>47</v>
      </c>
      <c r="S16" s="24">
        <f t="shared" si="4"/>
        <v>51</v>
      </c>
      <c r="T16" s="24">
        <f t="shared" si="5"/>
        <v>49.666666666666664</v>
      </c>
      <c r="U16" s="24">
        <f t="shared" si="6"/>
        <v>49</v>
      </c>
      <c r="V16" s="24">
        <f t="shared" si="7"/>
        <v>49.2</v>
      </c>
      <c r="W16" s="49"/>
      <c r="X16" s="24">
        <v>53</v>
      </c>
      <c r="Y16" s="24">
        <v>53</v>
      </c>
      <c r="Z16" s="24">
        <v>51</v>
      </c>
      <c r="AA16" s="24">
        <v>49</v>
      </c>
      <c r="AB16" s="24">
        <v>49</v>
      </c>
      <c r="AC16" s="24">
        <f t="shared" si="8"/>
        <v>52</v>
      </c>
      <c r="AD16" s="24">
        <f t="shared" si="9"/>
        <v>51</v>
      </c>
      <c r="AE16" s="24">
        <f t="shared" si="10"/>
        <v>50.5</v>
      </c>
      <c r="AF16" s="24">
        <f t="shared" si="11"/>
        <v>51</v>
      </c>
      <c r="AG16" s="49"/>
      <c r="AH16" s="24">
        <v>57</v>
      </c>
      <c r="AI16" s="24">
        <v>55</v>
      </c>
      <c r="AJ16" s="24">
        <v>52</v>
      </c>
      <c r="AK16" s="24">
        <v>52</v>
      </c>
      <c r="AL16" s="24">
        <v>56</v>
      </c>
      <c r="AM16" s="24">
        <f t="shared" si="12"/>
        <v>53.5</v>
      </c>
      <c r="AN16" s="24">
        <f t="shared" si="13"/>
        <v>53</v>
      </c>
      <c r="AO16" s="24">
        <f t="shared" si="14"/>
        <v>53.75</v>
      </c>
      <c r="AP16" s="24">
        <f t="shared" si="15"/>
        <v>54.4</v>
      </c>
    </row>
    <row r="17" spans="1:42" x14ac:dyDescent="0.35">
      <c r="A17" s="17"/>
      <c r="B17" s="28">
        <v>14</v>
      </c>
      <c r="C17" s="17"/>
      <c r="D17" s="24">
        <v>62</v>
      </c>
      <c r="E17" s="24">
        <v>64</v>
      </c>
      <c r="F17" s="24">
        <v>65</v>
      </c>
      <c r="G17" s="24">
        <v>56</v>
      </c>
      <c r="H17" s="24">
        <v>59</v>
      </c>
      <c r="I17" s="24">
        <f t="shared" si="0"/>
        <v>64.5</v>
      </c>
      <c r="J17" s="24">
        <f t="shared" si="1"/>
        <v>61.666666666666664</v>
      </c>
      <c r="K17" s="24">
        <f t="shared" si="2"/>
        <v>61</v>
      </c>
      <c r="L17" s="24">
        <f t="shared" si="3"/>
        <v>61.2</v>
      </c>
      <c r="M17" s="49"/>
      <c r="N17" s="24">
        <v>55</v>
      </c>
      <c r="O17" s="24">
        <v>53</v>
      </c>
      <c r="P17" s="24">
        <v>59</v>
      </c>
      <c r="Q17" s="24">
        <v>54</v>
      </c>
      <c r="R17" s="24">
        <v>55</v>
      </c>
      <c r="S17" s="24">
        <f t="shared" si="4"/>
        <v>56</v>
      </c>
      <c r="T17" s="24">
        <f t="shared" si="5"/>
        <v>55.333333333333336</v>
      </c>
      <c r="U17" s="24">
        <f t="shared" si="6"/>
        <v>55.25</v>
      </c>
      <c r="V17" s="24">
        <f t="shared" si="7"/>
        <v>55.2</v>
      </c>
      <c r="W17" s="49"/>
      <c r="X17" s="24">
        <v>58</v>
      </c>
      <c r="Y17" s="24">
        <v>51</v>
      </c>
      <c r="Z17" s="24">
        <v>51</v>
      </c>
      <c r="AA17" s="24">
        <v>52</v>
      </c>
      <c r="AB17" s="24">
        <v>57</v>
      </c>
      <c r="AC17" s="24">
        <f t="shared" si="8"/>
        <v>51</v>
      </c>
      <c r="AD17" s="24">
        <f t="shared" si="9"/>
        <v>51.333333333333336</v>
      </c>
      <c r="AE17" s="24">
        <f t="shared" si="10"/>
        <v>52.75</v>
      </c>
      <c r="AF17" s="24">
        <f t="shared" si="11"/>
        <v>53.8</v>
      </c>
      <c r="AG17" s="49"/>
      <c r="AH17" s="24">
        <v>55</v>
      </c>
      <c r="AI17" s="24">
        <v>52</v>
      </c>
      <c r="AJ17" s="24">
        <v>55</v>
      </c>
      <c r="AK17" s="24">
        <v>54</v>
      </c>
      <c r="AL17" s="24">
        <v>62</v>
      </c>
      <c r="AM17" s="24">
        <f t="shared" si="12"/>
        <v>53.5</v>
      </c>
      <c r="AN17" s="24">
        <f t="shared" si="13"/>
        <v>53.666666666666664</v>
      </c>
      <c r="AO17" s="24">
        <f t="shared" si="14"/>
        <v>55.75</v>
      </c>
      <c r="AP17" s="24">
        <f t="shared" si="15"/>
        <v>55.6</v>
      </c>
    </row>
    <row r="18" spans="1:42" x14ac:dyDescent="0.35">
      <c r="A18" s="17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49"/>
      <c r="N18" s="18"/>
      <c r="O18" s="18"/>
      <c r="P18" s="18"/>
      <c r="Q18" s="18"/>
      <c r="R18" s="18"/>
      <c r="S18" s="18"/>
      <c r="T18" s="18"/>
      <c r="U18" s="18"/>
      <c r="V18" s="18"/>
      <c r="W18" s="49"/>
      <c r="X18" s="18"/>
      <c r="Y18" s="18"/>
      <c r="Z18" s="18"/>
      <c r="AA18" s="18"/>
      <c r="AB18" s="18"/>
      <c r="AC18" s="18"/>
      <c r="AD18" s="18"/>
      <c r="AE18" s="18"/>
      <c r="AF18" s="18"/>
      <c r="AG18" s="49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x14ac:dyDescent="0.35">
      <c r="A19" s="17"/>
      <c r="B19" s="22"/>
      <c r="C19" s="18" t="e">
        <f t="shared" ref="C19" si="16">AVERAGE(C6:C10)</f>
        <v>#DIV/0!</v>
      </c>
      <c r="D19" s="23">
        <f>AVERAGE(D6:D17)</f>
        <v>57.090909090909093</v>
      </c>
      <c r="E19" s="23">
        <f t="shared" ref="E19:AP19" si="17">AVERAGE(E6:E17)</f>
        <v>56</v>
      </c>
      <c r="F19" s="23">
        <f t="shared" si="17"/>
        <v>55.090909090909093</v>
      </c>
      <c r="G19" s="23">
        <f t="shared" si="17"/>
        <v>54.18181818181818</v>
      </c>
      <c r="H19" s="23">
        <f t="shared" si="17"/>
        <v>54.18181818181818</v>
      </c>
      <c r="I19" s="23">
        <f t="shared" si="17"/>
        <v>55.545454545454547</v>
      </c>
      <c r="J19" s="23">
        <f t="shared" si="17"/>
        <v>55.090909090909093</v>
      </c>
      <c r="K19" s="23">
        <f t="shared" si="17"/>
        <v>54.863636363636367</v>
      </c>
      <c r="L19" s="23">
        <f t="shared" si="17"/>
        <v>55.309090909090919</v>
      </c>
      <c r="M19" s="37"/>
      <c r="N19" s="23">
        <f t="shared" si="17"/>
        <v>56.545454545454547</v>
      </c>
      <c r="O19" s="23">
        <f t="shared" si="17"/>
        <v>54.272727272727273</v>
      </c>
      <c r="P19" s="23">
        <f t="shared" si="17"/>
        <v>56.545454545454547</v>
      </c>
      <c r="Q19" s="23">
        <f t="shared" si="17"/>
        <v>52.81818181818182</v>
      </c>
      <c r="R19" s="23">
        <f t="shared" si="17"/>
        <v>53.090909090909093</v>
      </c>
      <c r="S19" s="23">
        <f t="shared" si="17"/>
        <v>55.409090909090907</v>
      </c>
      <c r="T19" s="23">
        <f t="shared" si="17"/>
        <v>54.545454545454547</v>
      </c>
      <c r="U19" s="23">
        <f t="shared" si="17"/>
        <v>54.18181818181818</v>
      </c>
      <c r="V19" s="23">
        <f t="shared" si="17"/>
        <v>54.654545454545456</v>
      </c>
      <c r="W19" s="37"/>
      <c r="X19" s="23">
        <f t="shared" si="17"/>
        <v>56.454545454545453</v>
      </c>
      <c r="Y19" s="23">
        <f t="shared" si="17"/>
        <v>54.81818181818182</v>
      </c>
      <c r="Z19" s="23">
        <f t="shared" si="17"/>
        <v>52.727272727272727</v>
      </c>
      <c r="AA19" s="23">
        <f t="shared" si="17"/>
        <v>53.727272727272727</v>
      </c>
      <c r="AB19" s="23">
        <f t="shared" si="17"/>
        <v>52.454545454545453</v>
      </c>
      <c r="AC19" s="23">
        <f t="shared" si="17"/>
        <v>53.772727272727273</v>
      </c>
      <c r="AD19" s="23">
        <f t="shared" si="17"/>
        <v>53.757575757575758</v>
      </c>
      <c r="AE19" s="23">
        <f t="shared" si="17"/>
        <v>53.43181818181818</v>
      </c>
      <c r="AF19" s="23">
        <f t="shared" si="17"/>
        <v>54.036363636363632</v>
      </c>
      <c r="AG19" s="37"/>
      <c r="AH19" s="23">
        <f t="shared" si="17"/>
        <v>57.636363636363633</v>
      </c>
      <c r="AI19" s="23">
        <f t="shared" si="17"/>
        <v>55.81818181818182</v>
      </c>
      <c r="AJ19" s="23">
        <f t="shared" si="17"/>
        <v>55.272727272727273</v>
      </c>
      <c r="AK19" s="23">
        <f t="shared" si="17"/>
        <v>54</v>
      </c>
      <c r="AL19" s="23">
        <f t="shared" si="17"/>
        <v>55.090909090909093</v>
      </c>
      <c r="AM19" s="23">
        <f t="shared" si="17"/>
        <v>55.545454545454547</v>
      </c>
      <c r="AN19" s="23">
        <f t="shared" si="17"/>
        <v>55.030303030303031</v>
      </c>
      <c r="AO19" s="23">
        <f t="shared" si="17"/>
        <v>55.045454545454547</v>
      </c>
      <c r="AP19" s="23">
        <f t="shared" si="17"/>
        <v>55.56363636363637</v>
      </c>
    </row>
    <row r="20" spans="1:42" x14ac:dyDescent="0.35">
      <c r="A20" s="18"/>
      <c r="B20" s="23"/>
      <c r="C20" s="18" t="e">
        <f t="shared" ref="C20" si="18">STDEV(C6:C10)</f>
        <v>#DIV/0!</v>
      </c>
      <c r="D20" s="23">
        <f>STDEV(D6:D17)</f>
        <v>6.2202016921406029</v>
      </c>
      <c r="E20" s="23">
        <f t="shared" ref="E20:AP20" si="19">STDEV(E6:E17)</f>
        <v>7.8230428862431785</v>
      </c>
      <c r="F20" s="23">
        <f t="shared" si="19"/>
        <v>7.5426062532064355</v>
      </c>
      <c r="G20" s="23">
        <f t="shared" si="19"/>
        <v>7.1807824339438389</v>
      </c>
      <c r="H20" s="23">
        <f t="shared" si="19"/>
        <v>7.2913398195144081</v>
      </c>
      <c r="I20" s="23">
        <f t="shared" si="19"/>
        <v>7.5777785183209998</v>
      </c>
      <c r="J20" s="23">
        <f t="shared" si="19"/>
        <v>7.3304402006532561</v>
      </c>
      <c r="K20" s="23">
        <f t="shared" si="19"/>
        <v>7.2546223509253451</v>
      </c>
      <c r="L20" s="23">
        <f t="shared" si="19"/>
        <v>6.9491660716166583</v>
      </c>
      <c r="M20" s="37"/>
      <c r="N20" s="23">
        <f t="shared" si="19"/>
        <v>6.1051394146839275</v>
      </c>
      <c r="O20" s="23">
        <f t="shared" si="19"/>
        <v>5.6051923979629654</v>
      </c>
      <c r="P20" s="23">
        <f t="shared" si="19"/>
        <v>7.5942562027315885</v>
      </c>
      <c r="Q20" s="23">
        <f t="shared" si="19"/>
        <v>7.0684960468006484</v>
      </c>
      <c r="R20" s="23">
        <f t="shared" si="19"/>
        <v>6.0737886933041381</v>
      </c>
      <c r="S20" s="23">
        <f t="shared" si="19"/>
        <v>6.0655510129673154</v>
      </c>
      <c r="T20" s="23">
        <f t="shared" si="19"/>
        <v>6.3460796774644432</v>
      </c>
      <c r="U20" s="23">
        <f t="shared" si="19"/>
        <v>6.2019058654284969</v>
      </c>
      <c r="V20" s="23">
        <f t="shared" si="19"/>
        <v>6.1273752351824022</v>
      </c>
      <c r="W20" s="37"/>
      <c r="X20" s="23">
        <f t="shared" si="19"/>
        <v>5.9053134779389369</v>
      </c>
      <c r="Y20" s="23">
        <f t="shared" si="19"/>
        <v>6.4158893665364918</v>
      </c>
      <c r="Z20" s="23">
        <f t="shared" si="19"/>
        <v>7.1286872436783186</v>
      </c>
      <c r="AA20" s="23">
        <f t="shared" si="19"/>
        <v>6.9726739360292749</v>
      </c>
      <c r="AB20" s="23">
        <f t="shared" si="19"/>
        <v>8.6181626390273696</v>
      </c>
      <c r="AC20" s="23">
        <f t="shared" si="19"/>
        <v>6.5968311952165326</v>
      </c>
      <c r="AD20" s="23">
        <f t="shared" si="19"/>
        <v>6.5626737591233777</v>
      </c>
      <c r="AE20" s="23">
        <f t="shared" si="19"/>
        <v>6.8857560488036755</v>
      </c>
      <c r="AF20" s="23">
        <f t="shared" si="19"/>
        <v>6.5157152680688544</v>
      </c>
      <c r="AG20" s="37"/>
      <c r="AH20" s="23">
        <f t="shared" si="19"/>
        <v>5.0847365177111641</v>
      </c>
      <c r="AI20" s="23">
        <f t="shared" si="19"/>
        <v>6.3058414477083096</v>
      </c>
      <c r="AJ20" s="23">
        <f t="shared" si="19"/>
        <v>6.987000917287876</v>
      </c>
      <c r="AK20" s="23">
        <f t="shared" si="19"/>
        <v>6.9713700231733506</v>
      </c>
      <c r="AL20" s="23">
        <f t="shared" si="19"/>
        <v>7.354652207338483</v>
      </c>
      <c r="AM20" s="23">
        <f t="shared" si="19"/>
        <v>6.4670493482520452</v>
      </c>
      <c r="AN20" s="23">
        <f t="shared" si="19"/>
        <v>6.4298860288059467</v>
      </c>
      <c r="AO20" s="23">
        <f t="shared" si="19"/>
        <v>6.4418729631006544</v>
      </c>
      <c r="AP20" s="23">
        <f t="shared" si="19"/>
        <v>6.0655210373507833</v>
      </c>
    </row>
    <row r="21" spans="1:42" x14ac:dyDescent="0.35">
      <c r="A21" s="17"/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49"/>
      <c r="N21" s="18"/>
      <c r="O21" s="18"/>
      <c r="P21" s="18"/>
      <c r="Q21" s="18"/>
      <c r="R21" s="18"/>
      <c r="S21" s="18"/>
      <c r="T21" s="18"/>
      <c r="U21" s="18"/>
      <c r="V21" s="18"/>
      <c r="W21" s="49"/>
      <c r="X21" s="18"/>
      <c r="Y21" s="18"/>
      <c r="Z21" s="18"/>
      <c r="AA21" s="18"/>
      <c r="AB21" s="18"/>
      <c r="AC21" s="18"/>
      <c r="AD21" s="18"/>
      <c r="AE21" s="18"/>
      <c r="AF21" s="18"/>
      <c r="AG21" s="49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42" x14ac:dyDescent="0.35">
      <c r="A22" s="17"/>
      <c r="B22" s="19"/>
      <c r="C22" s="17"/>
      <c r="D22" s="119" t="s">
        <v>20</v>
      </c>
      <c r="E22" s="119"/>
      <c r="F22" s="119"/>
      <c r="G22" s="119"/>
      <c r="H22" s="119"/>
      <c r="I22" s="119"/>
      <c r="J22" s="119"/>
      <c r="K22" s="119"/>
      <c r="L22" s="119"/>
      <c r="M22" s="49"/>
      <c r="N22" s="119" t="s">
        <v>20</v>
      </c>
      <c r="O22" s="119"/>
      <c r="P22" s="119"/>
      <c r="Q22" s="119"/>
      <c r="R22" s="119"/>
      <c r="S22" s="119"/>
      <c r="T22" s="119"/>
      <c r="U22" s="119"/>
      <c r="V22" s="119"/>
      <c r="W22" s="49"/>
      <c r="X22" s="119" t="s">
        <v>20</v>
      </c>
      <c r="Y22" s="119"/>
      <c r="Z22" s="119"/>
      <c r="AA22" s="119"/>
      <c r="AB22" s="119"/>
      <c r="AC22" s="119"/>
      <c r="AD22" s="119"/>
      <c r="AE22" s="119"/>
      <c r="AF22" s="119"/>
      <c r="AG22" s="49"/>
      <c r="AH22" s="119" t="s">
        <v>20</v>
      </c>
      <c r="AI22" s="119"/>
      <c r="AJ22" s="119"/>
      <c r="AK22" s="119"/>
      <c r="AL22" s="119"/>
      <c r="AM22" s="119"/>
      <c r="AN22" s="119"/>
      <c r="AO22" s="119"/>
      <c r="AP22" s="119"/>
    </row>
    <row r="23" spans="1:42" x14ac:dyDescent="0.35">
      <c r="A23" s="17"/>
      <c r="B23" s="20"/>
      <c r="C23" s="17"/>
      <c r="D23" s="118" t="s">
        <v>15</v>
      </c>
      <c r="E23" s="118"/>
      <c r="F23" s="118"/>
      <c r="G23" s="118"/>
      <c r="H23" s="118"/>
      <c r="I23" s="118"/>
      <c r="J23" s="118"/>
      <c r="K23" s="118"/>
      <c r="L23" s="118"/>
      <c r="M23" s="49"/>
      <c r="N23" s="118" t="s">
        <v>16</v>
      </c>
      <c r="O23" s="118"/>
      <c r="P23" s="118"/>
      <c r="Q23" s="118"/>
      <c r="R23" s="118"/>
      <c r="S23" s="118"/>
      <c r="T23" s="118"/>
      <c r="U23" s="118"/>
      <c r="V23" s="118"/>
      <c r="W23" s="49"/>
      <c r="X23" s="118" t="s">
        <v>17</v>
      </c>
      <c r="Y23" s="118"/>
      <c r="Z23" s="118"/>
      <c r="AA23" s="118"/>
      <c r="AB23" s="118"/>
      <c r="AC23" s="118"/>
      <c r="AD23" s="118"/>
      <c r="AE23" s="118"/>
      <c r="AF23" s="118"/>
      <c r="AG23" s="49"/>
      <c r="AH23" s="118" t="s">
        <v>18</v>
      </c>
      <c r="AI23" s="118"/>
      <c r="AJ23" s="118"/>
      <c r="AK23" s="118"/>
      <c r="AL23" s="118"/>
      <c r="AM23" s="118"/>
      <c r="AN23" s="118"/>
      <c r="AO23" s="118"/>
      <c r="AP23" s="118"/>
    </row>
    <row r="24" spans="1:42" x14ac:dyDescent="0.35">
      <c r="A24" s="17"/>
      <c r="B24" s="17"/>
      <c r="C24" s="17"/>
      <c r="D24" s="24">
        <v>1</v>
      </c>
      <c r="E24" s="24">
        <v>2</v>
      </c>
      <c r="F24" s="24">
        <v>3</v>
      </c>
      <c r="G24" s="24">
        <v>4</v>
      </c>
      <c r="H24" s="24">
        <v>5</v>
      </c>
      <c r="I24" s="24" t="s">
        <v>56</v>
      </c>
      <c r="J24" s="24" t="s">
        <v>57</v>
      </c>
      <c r="K24" s="24" t="s">
        <v>58</v>
      </c>
      <c r="L24" s="24" t="s">
        <v>59</v>
      </c>
      <c r="M24" s="49"/>
      <c r="N24" s="24">
        <v>1</v>
      </c>
      <c r="O24" s="24">
        <v>2</v>
      </c>
      <c r="P24" s="24">
        <v>3</v>
      </c>
      <c r="Q24" s="24">
        <v>4</v>
      </c>
      <c r="R24" s="24">
        <v>5</v>
      </c>
      <c r="S24" s="24" t="s">
        <v>56</v>
      </c>
      <c r="T24" s="24" t="s">
        <v>57</v>
      </c>
      <c r="U24" s="24" t="s">
        <v>58</v>
      </c>
      <c r="V24" s="24" t="s">
        <v>59</v>
      </c>
      <c r="W24" s="49"/>
      <c r="X24" s="24">
        <v>1</v>
      </c>
      <c r="Y24" s="24">
        <v>2</v>
      </c>
      <c r="Z24" s="24">
        <v>3</v>
      </c>
      <c r="AA24" s="24">
        <v>4</v>
      </c>
      <c r="AB24" s="24">
        <v>5</v>
      </c>
      <c r="AC24" s="24" t="s">
        <v>56</v>
      </c>
      <c r="AD24" s="24" t="s">
        <v>57</v>
      </c>
      <c r="AE24" s="24" t="s">
        <v>58</v>
      </c>
      <c r="AF24" s="24" t="s">
        <v>59</v>
      </c>
      <c r="AG24" s="49"/>
      <c r="AH24" s="24">
        <v>1</v>
      </c>
      <c r="AI24" s="24">
        <v>2</v>
      </c>
      <c r="AJ24" s="24">
        <v>3</v>
      </c>
      <c r="AK24" s="24">
        <v>4</v>
      </c>
      <c r="AL24" s="24">
        <v>5</v>
      </c>
      <c r="AM24" s="24" t="s">
        <v>56</v>
      </c>
      <c r="AN24" s="24" t="s">
        <v>57</v>
      </c>
      <c r="AO24" s="24" t="s">
        <v>58</v>
      </c>
      <c r="AP24" s="24" t="s">
        <v>59</v>
      </c>
    </row>
    <row r="25" spans="1:42" x14ac:dyDescent="0.35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49"/>
      <c r="N25" s="18"/>
      <c r="O25" s="18"/>
      <c r="P25" s="18"/>
      <c r="Q25" s="18"/>
      <c r="R25" s="18"/>
      <c r="S25" s="18"/>
      <c r="T25" s="18"/>
      <c r="U25" s="18"/>
      <c r="V25" s="18"/>
      <c r="W25" s="49"/>
      <c r="X25" s="18"/>
      <c r="Y25" s="18"/>
      <c r="Z25" s="18"/>
      <c r="AA25" s="18"/>
      <c r="AB25" s="18"/>
      <c r="AC25" s="18"/>
      <c r="AD25" s="18"/>
      <c r="AE25" s="18"/>
      <c r="AF25" s="18"/>
      <c r="AG25" s="49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x14ac:dyDescent="0.35">
      <c r="A26" s="17"/>
      <c r="B26" s="28">
        <v>1</v>
      </c>
      <c r="C26" s="17"/>
      <c r="D26" s="24">
        <v>49</v>
      </c>
      <c r="E26" s="24">
        <v>49</v>
      </c>
      <c r="F26" s="24">
        <v>46</v>
      </c>
      <c r="G26" s="24">
        <v>43</v>
      </c>
      <c r="H26" s="24">
        <v>46</v>
      </c>
      <c r="I26" s="24">
        <f>AVERAGE(E26:F26)</f>
        <v>47.5</v>
      </c>
      <c r="J26" s="24">
        <f>AVERAGE(E26:G26)</f>
        <v>46</v>
      </c>
      <c r="K26" s="24">
        <f>AVERAGE(E26:H26)</f>
        <v>46</v>
      </c>
      <c r="L26" s="24">
        <f>AVERAGE(D26:H26)</f>
        <v>46.6</v>
      </c>
      <c r="M26" s="49"/>
      <c r="N26" s="24">
        <v>52</v>
      </c>
      <c r="O26" s="24">
        <v>50</v>
      </c>
      <c r="P26" s="24">
        <v>47</v>
      </c>
      <c r="Q26" s="24">
        <v>42</v>
      </c>
      <c r="R26" s="24">
        <v>45</v>
      </c>
      <c r="S26" s="24">
        <f>AVERAGE(O26:P26)</f>
        <v>48.5</v>
      </c>
      <c r="T26" s="24">
        <f>AVERAGE(O26:Q26)</f>
        <v>46.333333333333336</v>
      </c>
      <c r="U26" s="24">
        <f>AVERAGE(O26:R26)</f>
        <v>46</v>
      </c>
      <c r="V26" s="24">
        <f>AVERAGE(N26:R26)</f>
        <v>47.2</v>
      </c>
      <c r="W26" s="49"/>
      <c r="X26" s="24">
        <v>49</v>
      </c>
      <c r="Y26" s="24">
        <v>53</v>
      </c>
      <c r="Z26" s="24">
        <v>48</v>
      </c>
      <c r="AA26" s="24">
        <v>49</v>
      </c>
      <c r="AB26" s="24">
        <v>50</v>
      </c>
      <c r="AC26" s="24">
        <f>AVERAGE(Y26:Z26)</f>
        <v>50.5</v>
      </c>
      <c r="AD26" s="24">
        <f>AVERAGE(Y26:AA26)</f>
        <v>50</v>
      </c>
      <c r="AE26" s="24">
        <f>AVERAGE(Y26:AB26)</f>
        <v>50</v>
      </c>
      <c r="AF26" s="24">
        <f>AVERAGE(X26:AB26)</f>
        <v>49.8</v>
      </c>
      <c r="AG26" s="49"/>
      <c r="AH26" s="24">
        <v>51</v>
      </c>
      <c r="AI26" s="24">
        <v>58</v>
      </c>
      <c r="AJ26" s="24">
        <v>53</v>
      </c>
      <c r="AK26" s="24">
        <v>48</v>
      </c>
      <c r="AL26" s="24">
        <v>51</v>
      </c>
      <c r="AM26" s="24">
        <f>AVERAGE(AI26:AJ26)</f>
        <v>55.5</v>
      </c>
      <c r="AN26" s="24">
        <f>AVERAGE(AI26:AK26)</f>
        <v>53</v>
      </c>
      <c r="AO26" s="24">
        <f>AVERAGE(AI26:AL26)</f>
        <v>52.5</v>
      </c>
      <c r="AP26" s="24">
        <f>AVERAGE(AH26:AL26)</f>
        <v>52.2</v>
      </c>
    </row>
    <row r="27" spans="1:42" x14ac:dyDescent="0.35">
      <c r="A27" s="17"/>
      <c r="B27" s="28">
        <v>2</v>
      </c>
      <c r="C27" s="17"/>
      <c r="D27" s="24">
        <v>47</v>
      </c>
      <c r="E27" s="24">
        <v>48</v>
      </c>
      <c r="F27" s="24">
        <v>49</v>
      </c>
      <c r="G27" s="24">
        <v>45</v>
      </c>
      <c r="H27" s="24">
        <v>42</v>
      </c>
      <c r="I27" s="24">
        <f t="shared" ref="I27:I37" si="20">AVERAGE(E27:F27)</f>
        <v>48.5</v>
      </c>
      <c r="J27" s="24">
        <f t="shared" ref="J27:J37" si="21">AVERAGE(E27:G27)</f>
        <v>47.333333333333336</v>
      </c>
      <c r="K27" s="24">
        <f t="shared" ref="K27:K37" si="22">AVERAGE(E27:H27)</f>
        <v>46</v>
      </c>
      <c r="L27" s="24">
        <f t="shared" ref="L27:L37" si="23">AVERAGE(D27:H27)</f>
        <v>46.2</v>
      </c>
      <c r="M27" s="49"/>
      <c r="N27" s="24">
        <v>53</v>
      </c>
      <c r="O27" s="24">
        <v>58</v>
      </c>
      <c r="P27" s="24">
        <v>49</v>
      </c>
      <c r="Q27" s="24">
        <v>49</v>
      </c>
      <c r="R27" s="24">
        <v>50</v>
      </c>
      <c r="S27" s="24">
        <f t="shared" ref="S27:S37" si="24">AVERAGE(O27:P27)</f>
        <v>53.5</v>
      </c>
      <c r="T27" s="24">
        <f t="shared" ref="T27:T37" si="25">AVERAGE(O27:Q27)</f>
        <v>52</v>
      </c>
      <c r="U27" s="24">
        <f t="shared" ref="U27:U37" si="26">AVERAGE(O27:R27)</f>
        <v>51.5</v>
      </c>
      <c r="V27" s="24">
        <f t="shared" ref="V27:V37" si="27">AVERAGE(N27:R27)</f>
        <v>51.8</v>
      </c>
      <c r="W27" s="49"/>
      <c r="X27" s="24">
        <v>52</v>
      </c>
      <c r="Y27" s="24">
        <v>52</v>
      </c>
      <c r="Z27" s="24">
        <v>47</v>
      </c>
      <c r="AA27" s="24">
        <v>45</v>
      </c>
      <c r="AB27" s="24">
        <v>44</v>
      </c>
      <c r="AC27" s="24">
        <f t="shared" ref="AC27:AC37" si="28">AVERAGE(Y27:Z27)</f>
        <v>49.5</v>
      </c>
      <c r="AD27" s="24">
        <f t="shared" ref="AD27:AD37" si="29">AVERAGE(Y27:AA27)</f>
        <v>48</v>
      </c>
      <c r="AE27" s="24">
        <f t="shared" ref="AE27:AE37" si="30">AVERAGE(Y27:AB27)</f>
        <v>47</v>
      </c>
      <c r="AF27" s="24">
        <f t="shared" ref="AF27:AF37" si="31">AVERAGE(X27:AB27)</f>
        <v>48</v>
      </c>
      <c r="AG27" s="49"/>
      <c r="AH27" s="24">
        <v>52</v>
      </c>
      <c r="AI27" s="24">
        <v>54</v>
      </c>
      <c r="AJ27" s="24">
        <v>51</v>
      </c>
      <c r="AK27" s="24">
        <v>49</v>
      </c>
      <c r="AL27" s="24">
        <v>54</v>
      </c>
      <c r="AM27" s="24">
        <f t="shared" ref="AM27:AM37" si="32">AVERAGE(AI27:AJ27)</f>
        <v>52.5</v>
      </c>
      <c r="AN27" s="24">
        <f t="shared" ref="AN27:AN37" si="33">AVERAGE(AI27:AK27)</f>
        <v>51.333333333333336</v>
      </c>
      <c r="AO27" s="24">
        <f t="shared" ref="AO27:AO37" si="34">AVERAGE(AI27:AL27)</f>
        <v>52</v>
      </c>
      <c r="AP27" s="24">
        <f t="shared" ref="AP27:AP37" si="35">AVERAGE(AH27:AL27)</f>
        <v>52</v>
      </c>
    </row>
    <row r="28" spans="1:42" x14ac:dyDescent="0.35">
      <c r="A28" s="17"/>
      <c r="B28" s="28">
        <v>3</v>
      </c>
      <c r="C28" s="17"/>
      <c r="D28" s="24">
        <v>60</v>
      </c>
      <c r="E28" s="24">
        <v>55</v>
      </c>
      <c r="F28" s="24">
        <v>57</v>
      </c>
      <c r="G28" s="24">
        <v>55</v>
      </c>
      <c r="H28" s="24">
        <v>53</v>
      </c>
      <c r="I28" s="24">
        <f t="shared" si="20"/>
        <v>56</v>
      </c>
      <c r="J28" s="24">
        <f t="shared" si="21"/>
        <v>55.666666666666664</v>
      </c>
      <c r="K28" s="24">
        <f t="shared" si="22"/>
        <v>55</v>
      </c>
      <c r="L28" s="24">
        <f t="shared" si="23"/>
        <v>56</v>
      </c>
      <c r="M28" s="49"/>
      <c r="N28" s="24">
        <v>52</v>
      </c>
      <c r="O28" s="24">
        <v>51</v>
      </c>
      <c r="P28" s="24">
        <v>50</v>
      </c>
      <c r="Q28" s="24">
        <v>54</v>
      </c>
      <c r="R28" s="24">
        <v>54</v>
      </c>
      <c r="S28" s="24">
        <f t="shared" si="24"/>
        <v>50.5</v>
      </c>
      <c r="T28" s="24">
        <f t="shared" si="25"/>
        <v>51.666666666666664</v>
      </c>
      <c r="U28" s="24">
        <f t="shared" si="26"/>
        <v>52.25</v>
      </c>
      <c r="V28" s="24">
        <f t="shared" si="27"/>
        <v>52.2</v>
      </c>
      <c r="W28" s="49"/>
      <c r="X28" s="24">
        <v>51</v>
      </c>
      <c r="Y28" s="24">
        <v>51</v>
      </c>
      <c r="Z28" s="24">
        <v>51</v>
      </c>
      <c r="AA28" s="24">
        <v>49</v>
      </c>
      <c r="AB28" s="24">
        <v>49</v>
      </c>
      <c r="AC28" s="24">
        <f t="shared" si="28"/>
        <v>51</v>
      </c>
      <c r="AD28" s="24">
        <f t="shared" si="29"/>
        <v>50.333333333333336</v>
      </c>
      <c r="AE28" s="24">
        <f t="shared" si="30"/>
        <v>50</v>
      </c>
      <c r="AF28" s="24">
        <f t="shared" si="31"/>
        <v>50.2</v>
      </c>
      <c r="AG28" s="49"/>
      <c r="AH28" s="24">
        <v>53</v>
      </c>
      <c r="AI28" s="24">
        <v>53</v>
      </c>
      <c r="AJ28" s="24">
        <v>52</v>
      </c>
      <c r="AK28" s="24">
        <v>52</v>
      </c>
      <c r="AL28" s="24">
        <v>53</v>
      </c>
      <c r="AM28" s="24">
        <f t="shared" si="32"/>
        <v>52.5</v>
      </c>
      <c r="AN28" s="24">
        <f t="shared" si="33"/>
        <v>52.333333333333336</v>
      </c>
      <c r="AO28" s="24">
        <f t="shared" si="34"/>
        <v>52.5</v>
      </c>
      <c r="AP28" s="24">
        <f t="shared" si="35"/>
        <v>52.6</v>
      </c>
    </row>
    <row r="29" spans="1:42" x14ac:dyDescent="0.35">
      <c r="A29" s="17"/>
      <c r="B29" s="28">
        <v>4</v>
      </c>
      <c r="C29" s="17"/>
      <c r="D29" s="24">
        <v>58</v>
      </c>
      <c r="E29" s="24">
        <v>54</v>
      </c>
      <c r="F29" s="24">
        <v>55</v>
      </c>
      <c r="G29" s="24">
        <v>52</v>
      </c>
      <c r="H29" s="24">
        <v>51</v>
      </c>
      <c r="I29" s="24">
        <f t="shared" si="20"/>
        <v>54.5</v>
      </c>
      <c r="J29" s="24">
        <f t="shared" si="21"/>
        <v>53.666666666666664</v>
      </c>
      <c r="K29" s="24">
        <f t="shared" si="22"/>
        <v>53</v>
      </c>
      <c r="L29" s="24">
        <f t="shared" si="23"/>
        <v>54</v>
      </c>
      <c r="M29" s="49"/>
      <c r="N29" s="24">
        <v>49</v>
      </c>
      <c r="O29" s="24">
        <v>51</v>
      </c>
      <c r="P29" s="24">
        <v>45</v>
      </c>
      <c r="Q29" s="24">
        <v>47</v>
      </c>
      <c r="R29" s="24">
        <v>46</v>
      </c>
      <c r="S29" s="24">
        <f t="shared" si="24"/>
        <v>48</v>
      </c>
      <c r="T29" s="24">
        <f t="shared" si="25"/>
        <v>47.666666666666664</v>
      </c>
      <c r="U29" s="24">
        <f t="shared" si="26"/>
        <v>47.25</v>
      </c>
      <c r="V29" s="24">
        <f t="shared" si="27"/>
        <v>47.6</v>
      </c>
      <c r="W29" s="49"/>
      <c r="X29" s="24">
        <v>39</v>
      </c>
      <c r="Y29" s="24">
        <v>40</v>
      </c>
      <c r="Z29" s="24">
        <v>40</v>
      </c>
      <c r="AA29" s="24">
        <v>41</v>
      </c>
      <c r="AB29" s="24">
        <v>36</v>
      </c>
      <c r="AC29" s="24">
        <f t="shared" si="28"/>
        <v>40</v>
      </c>
      <c r="AD29" s="24">
        <f t="shared" si="29"/>
        <v>40.333333333333336</v>
      </c>
      <c r="AE29" s="24">
        <f t="shared" si="30"/>
        <v>39.25</v>
      </c>
      <c r="AF29" s="24">
        <f t="shared" si="31"/>
        <v>39.200000000000003</v>
      </c>
      <c r="AG29" s="49"/>
      <c r="AH29" s="24">
        <v>53</v>
      </c>
      <c r="AI29" s="24">
        <v>56</v>
      </c>
      <c r="AJ29" s="24">
        <v>49</v>
      </c>
      <c r="AK29" s="24">
        <v>51</v>
      </c>
      <c r="AL29" s="24">
        <v>49</v>
      </c>
      <c r="AM29" s="24">
        <f t="shared" si="32"/>
        <v>52.5</v>
      </c>
      <c r="AN29" s="24">
        <f t="shared" si="33"/>
        <v>52</v>
      </c>
      <c r="AO29" s="24">
        <f t="shared" si="34"/>
        <v>51.25</v>
      </c>
      <c r="AP29" s="24">
        <f t="shared" si="35"/>
        <v>51.6</v>
      </c>
    </row>
    <row r="30" spans="1:42" x14ac:dyDescent="0.35">
      <c r="A30" s="17"/>
      <c r="B30" s="28">
        <v>5</v>
      </c>
      <c r="C30" s="17"/>
      <c r="D30" s="24">
        <v>62</v>
      </c>
      <c r="E30" s="24">
        <v>58</v>
      </c>
      <c r="F30" s="24">
        <v>55</v>
      </c>
      <c r="G30" s="24">
        <v>55</v>
      </c>
      <c r="H30" s="24">
        <v>54</v>
      </c>
      <c r="I30" s="24">
        <f t="shared" si="20"/>
        <v>56.5</v>
      </c>
      <c r="J30" s="24">
        <f t="shared" si="21"/>
        <v>56</v>
      </c>
      <c r="K30" s="24">
        <f t="shared" si="22"/>
        <v>55.5</v>
      </c>
      <c r="L30" s="24">
        <f t="shared" si="23"/>
        <v>56.8</v>
      </c>
      <c r="M30" s="49"/>
      <c r="N30" s="24">
        <v>70</v>
      </c>
      <c r="O30" s="24">
        <v>66</v>
      </c>
      <c r="P30" s="24">
        <v>65</v>
      </c>
      <c r="Q30" s="24">
        <v>63</v>
      </c>
      <c r="R30" s="24">
        <v>60</v>
      </c>
      <c r="S30" s="24">
        <f t="shared" si="24"/>
        <v>65.5</v>
      </c>
      <c r="T30" s="24">
        <f t="shared" si="25"/>
        <v>64.666666666666671</v>
      </c>
      <c r="U30" s="24">
        <f t="shared" si="26"/>
        <v>63.5</v>
      </c>
      <c r="V30" s="24">
        <f t="shared" si="27"/>
        <v>64.8</v>
      </c>
      <c r="W30" s="49"/>
      <c r="X30" s="24">
        <v>68</v>
      </c>
      <c r="Y30" s="24">
        <v>66</v>
      </c>
      <c r="Z30" s="24">
        <v>64</v>
      </c>
      <c r="AA30" s="24">
        <v>64</v>
      </c>
      <c r="AB30" s="24">
        <v>65</v>
      </c>
      <c r="AC30" s="24">
        <f t="shared" si="28"/>
        <v>65</v>
      </c>
      <c r="AD30" s="24">
        <f t="shared" si="29"/>
        <v>64.666666666666671</v>
      </c>
      <c r="AE30" s="24">
        <f t="shared" si="30"/>
        <v>64.75</v>
      </c>
      <c r="AF30" s="24">
        <f t="shared" si="31"/>
        <v>65.400000000000006</v>
      </c>
      <c r="AG30" s="49"/>
      <c r="AH30" s="24">
        <v>66</v>
      </c>
      <c r="AI30" s="24">
        <v>68</v>
      </c>
      <c r="AJ30" s="24">
        <v>67</v>
      </c>
      <c r="AK30" s="24">
        <v>64</v>
      </c>
      <c r="AL30" s="24">
        <v>62</v>
      </c>
      <c r="AM30" s="24">
        <f t="shared" si="32"/>
        <v>67.5</v>
      </c>
      <c r="AN30" s="24">
        <f t="shared" si="33"/>
        <v>66.333333333333329</v>
      </c>
      <c r="AO30" s="24">
        <f t="shared" si="34"/>
        <v>65.25</v>
      </c>
      <c r="AP30" s="24">
        <f t="shared" si="35"/>
        <v>65.400000000000006</v>
      </c>
    </row>
    <row r="31" spans="1:42" x14ac:dyDescent="0.35">
      <c r="A31" s="17"/>
      <c r="B31" s="28">
        <v>7</v>
      </c>
      <c r="C31" s="17"/>
      <c r="D31" s="24">
        <v>61</v>
      </c>
      <c r="E31" s="24">
        <v>58</v>
      </c>
      <c r="F31" s="24">
        <v>65</v>
      </c>
      <c r="G31" s="24">
        <v>63</v>
      </c>
      <c r="H31" s="24">
        <v>64</v>
      </c>
      <c r="I31" s="24">
        <f t="shared" si="20"/>
        <v>61.5</v>
      </c>
      <c r="J31" s="24">
        <f t="shared" si="21"/>
        <v>62</v>
      </c>
      <c r="K31" s="24">
        <f t="shared" si="22"/>
        <v>62.5</v>
      </c>
      <c r="L31" s="24">
        <f t="shared" si="23"/>
        <v>62.2</v>
      </c>
      <c r="M31" s="49"/>
      <c r="N31" s="24">
        <v>69</v>
      </c>
      <c r="O31" s="24">
        <v>69</v>
      </c>
      <c r="P31" s="24">
        <v>65</v>
      </c>
      <c r="Q31" s="24">
        <v>64</v>
      </c>
      <c r="R31" s="24">
        <v>66</v>
      </c>
      <c r="S31" s="24">
        <f t="shared" si="24"/>
        <v>67</v>
      </c>
      <c r="T31" s="24">
        <f t="shared" si="25"/>
        <v>66</v>
      </c>
      <c r="U31" s="24">
        <f t="shared" si="26"/>
        <v>66</v>
      </c>
      <c r="V31" s="24">
        <f t="shared" si="27"/>
        <v>66.599999999999994</v>
      </c>
      <c r="W31" s="49"/>
      <c r="X31" s="24">
        <v>71</v>
      </c>
      <c r="Y31" s="24">
        <v>71</v>
      </c>
      <c r="Z31" s="24">
        <v>68</v>
      </c>
      <c r="AA31" s="24">
        <v>69</v>
      </c>
      <c r="AB31" s="24">
        <v>74</v>
      </c>
      <c r="AC31" s="24">
        <f t="shared" si="28"/>
        <v>69.5</v>
      </c>
      <c r="AD31" s="24">
        <f t="shared" si="29"/>
        <v>69.333333333333329</v>
      </c>
      <c r="AE31" s="24">
        <f t="shared" si="30"/>
        <v>70.5</v>
      </c>
      <c r="AF31" s="24">
        <f t="shared" si="31"/>
        <v>70.599999999999994</v>
      </c>
      <c r="AG31" s="49"/>
      <c r="AH31" s="24">
        <v>67</v>
      </c>
      <c r="AI31" s="24">
        <v>67</v>
      </c>
      <c r="AJ31" s="24">
        <v>74</v>
      </c>
      <c r="AK31" s="24">
        <v>69</v>
      </c>
      <c r="AL31" s="24">
        <v>70</v>
      </c>
      <c r="AM31" s="24">
        <f t="shared" si="32"/>
        <v>70.5</v>
      </c>
      <c r="AN31" s="24">
        <f t="shared" si="33"/>
        <v>70</v>
      </c>
      <c r="AO31" s="24">
        <f t="shared" si="34"/>
        <v>70</v>
      </c>
      <c r="AP31" s="24">
        <f t="shared" si="35"/>
        <v>69.400000000000006</v>
      </c>
    </row>
    <row r="32" spans="1:42" x14ac:dyDescent="0.35">
      <c r="A32" s="17"/>
      <c r="B32" s="28">
        <v>8</v>
      </c>
      <c r="C32" s="17"/>
      <c r="D32" s="24">
        <v>51</v>
      </c>
      <c r="E32" s="24">
        <v>48</v>
      </c>
      <c r="F32" s="24">
        <v>49</v>
      </c>
      <c r="G32" s="24">
        <v>46</v>
      </c>
      <c r="H32" s="24">
        <v>48</v>
      </c>
      <c r="I32" s="24">
        <f t="shared" si="20"/>
        <v>48.5</v>
      </c>
      <c r="J32" s="24">
        <f t="shared" si="21"/>
        <v>47.666666666666664</v>
      </c>
      <c r="K32" s="24">
        <f t="shared" si="22"/>
        <v>47.75</v>
      </c>
      <c r="L32" s="24">
        <f t="shared" si="23"/>
        <v>48.4</v>
      </c>
      <c r="M32" s="49"/>
      <c r="N32" s="24">
        <v>48</v>
      </c>
      <c r="O32" s="24">
        <v>53</v>
      </c>
      <c r="P32" s="24">
        <v>47</v>
      </c>
      <c r="Q32" s="24">
        <v>47</v>
      </c>
      <c r="R32" s="24">
        <v>48</v>
      </c>
      <c r="S32" s="24">
        <f t="shared" si="24"/>
        <v>50</v>
      </c>
      <c r="T32" s="24">
        <f>AVERAGE(O32:Q32)</f>
        <v>49</v>
      </c>
      <c r="U32" s="24">
        <f t="shared" si="26"/>
        <v>48.75</v>
      </c>
      <c r="V32" s="24">
        <f t="shared" si="27"/>
        <v>48.6</v>
      </c>
      <c r="W32" s="49"/>
      <c r="X32" s="24">
        <v>46</v>
      </c>
      <c r="Y32" s="24">
        <v>45</v>
      </c>
      <c r="Z32" s="24">
        <v>47</v>
      </c>
      <c r="AA32" s="24">
        <v>47</v>
      </c>
      <c r="AB32" s="24">
        <v>49</v>
      </c>
      <c r="AC32" s="24">
        <f t="shared" si="28"/>
        <v>46</v>
      </c>
      <c r="AD32" s="24">
        <f t="shared" si="29"/>
        <v>46.333333333333336</v>
      </c>
      <c r="AE32" s="24">
        <f t="shared" si="30"/>
        <v>47</v>
      </c>
      <c r="AF32" s="24">
        <f t="shared" si="31"/>
        <v>46.8</v>
      </c>
      <c r="AG32" s="49"/>
      <c r="AH32" s="24">
        <v>52</v>
      </c>
      <c r="AI32" s="24">
        <v>52</v>
      </c>
      <c r="AJ32" s="24">
        <v>51</v>
      </c>
      <c r="AK32" s="24">
        <v>53</v>
      </c>
      <c r="AL32" s="24">
        <v>58</v>
      </c>
      <c r="AM32" s="24">
        <f t="shared" si="32"/>
        <v>51.5</v>
      </c>
      <c r="AN32" s="24">
        <f t="shared" si="33"/>
        <v>52</v>
      </c>
      <c r="AO32" s="24">
        <f t="shared" si="34"/>
        <v>53.5</v>
      </c>
      <c r="AP32" s="24">
        <f t="shared" si="35"/>
        <v>53.2</v>
      </c>
    </row>
    <row r="33" spans="1:42" x14ac:dyDescent="0.35">
      <c r="A33" s="17"/>
      <c r="B33" s="28">
        <v>9</v>
      </c>
      <c r="C33" s="17"/>
      <c r="D33" s="24"/>
      <c r="E33" s="24"/>
      <c r="F33" s="24"/>
      <c r="G33" s="24"/>
      <c r="H33" s="24"/>
      <c r="I33" s="24"/>
      <c r="J33" s="24"/>
      <c r="K33" s="24"/>
      <c r="L33" s="24"/>
      <c r="M33" s="49"/>
      <c r="N33" s="24"/>
      <c r="O33" s="24"/>
      <c r="P33" s="24"/>
      <c r="Q33" s="24"/>
      <c r="R33" s="24"/>
      <c r="S33" s="24"/>
      <c r="T33" s="24"/>
      <c r="U33" s="24"/>
      <c r="V33" s="24"/>
      <c r="W33" s="49"/>
      <c r="X33" s="24"/>
      <c r="Y33" s="24"/>
      <c r="Z33" s="24"/>
      <c r="AA33" s="24"/>
      <c r="AB33" s="24"/>
      <c r="AC33" s="24"/>
      <c r="AD33" s="24"/>
      <c r="AE33" s="24"/>
      <c r="AF33" s="24"/>
      <c r="AG33" s="49"/>
      <c r="AH33" s="24"/>
      <c r="AI33" s="24"/>
      <c r="AJ33" s="24"/>
      <c r="AK33" s="24"/>
      <c r="AL33" s="24"/>
      <c r="AM33" s="24"/>
      <c r="AN33" s="24"/>
      <c r="AO33" s="24"/>
      <c r="AP33" s="24"/>
    </row>
    <row r="34" spans="1:42" x14ac:dyDescent="0.35">
      <c r="A34" s="17"/>
      <c r="B34" s="28">
        <v>11</v>
      </c>
      <c r="C34" s="17"/>
      <c r="D34" s="24">
        <v>55</v>
      </c>
      <c r="E34" s="24">
        <v>53</v>
      </c>
      <c r="F34" s="24">
        <v>53</v>
      </c>
      <c r="G34" s="24">
        <v>57</v>
      </c>
      <c r="H34" s="24">
        <v>55</v>
      </c>
      <c r="I34" s="24">
        <f t="shared" si="20"/>
        <v>53</v>
      </c>
      <c r="J34" s="24">
        <f t="shared" si="21"/>
        <v>54.333333333333336</v>
      </c>
      <c r="K34" s="24">
        <f t="shared" si="22"/>
        <v>54.5</v>
      </c>
      <c r="L34" s="24">
        <f t="shared" si="23"/>
        <v>54.6</v>
      </c>
      <c r="M34" s="49"/>
      <c r="N34" s="24">
        <v>59</v>
      </c>
      <c r="O34" s="24">
        <v>59</v>
      </c>
      <c r="P34" s="24">
        <v>56</v>
      </c>
      <c r="Q34" s="24">
        <v>49</v>
      </c>
      <c r="R34" s="24">
        <v>50</v>
      </c>
      <c r="S34" s="24">
        <f t="shared" si="24"/>
        <v>57.5</v>
      </c>
      <c r="T34" s="24">
        <f t="shared" si="25"/>
        <v>54.666666666666664</v>
      </c>
      <c r="U34" s="24">
        <f t="shared" si="26"/>
        <v>53.5</v>
      </c>
      <c r="V34" s="24">
        <f t="shared" si="27"/>
        <v>54.6</v>
      </c>
      <c r="W34" s="49"/>
      <c r="X34" s="24">
        <v>53</v>
      </c>
      <c r="Y34" s="24">
        <v>54</v>
      </c>
      <c r="Z34" s="24">
        <v>51</v>
      </c>
      <c r="AA34" s="24">
        <v>51</v>
      </c>
      <c r="AB34" s="24">
        <v>50</v>
      </c>
      <c r="AC34" s="24">
        <f t="shared" si="28"/>
        <v>52.5</v>
      </c>
      <c r="AD34" s="24">
        <f t="shared" si="29"/>
        <v>52</v>
      </c>
      <c r="AE34" s="24">
        <f t="shared" si="30"/>
        <v>51.5</v>
      </c>
      <c r="AF34" s="24">
        <f t="shared" si="31"/>
        <v>51.8</v>
      </c>
      <c r="AG34" s="49"/>
      <c r="AH34" s="24">
        <v>61</v>
      </c>
      <c r="AI34" s="24">
        <v>59</v>
      </c>
      <c r="AJ34" s="24">
        <v>53</v>
      </c>
      <c r="AK34" s="24">
        <v>55</v>
      </c>
      <c r="AL34" s="24">
        <v>52</v>
      </c>
      <c r="AM34" s="24">
        <f t="shared" si="32"/>
        <v>56</v>
      </c>
      <c r="AN34" s="24">
        <f t="shared" si="33"/>
        <v>55.666666666666664</v>
      </c>
      <c r="AO34" s="24">
        <f t="shared" si="34"/>
        <v>54.75</v>
      </c>
      <c r="AP34" s="24">
        <f t="shared" si="35"/>
        <v>56</v>
      </c>
    </row>
    <row r="35" spans="1:42" x14ac:dyDescent="0.35">
      <c r="A35" s="17"/>
      <c r="B35" s="28">
        <v>12</v>
      </c>
      <c r="C35" s="17"/>
      <c r="D35" s="24">
        <v>55</v>
      </c>
      <c r="E35" s="24">
        <v>52</v>
      </c>
      <c r="F35" s="24">
        <v>51</v>
      </c>
      <c r="G35" s="24">
        <v>52</v>
      </c>
      <c r="H35" s="24">
        <v>52</v>
      </c>
      <c r="I35" s="24">
        <f t="shared" si="20"/>
        <v>51.5</v>
      </c>
      <c r="J35" s="24">
        <f t="shared" si="21"/>
        <v>51.666666666666664</v>
      </c>
      <c r="K35" s="24">
        <f t="shared" si="22"/>
        <v>51.75</v>
      </c>
      <c r="L35" s="24">
        <f t="shared" si="23"/>
        <v>52.4</v>
      </c>
      <c r="M35" s="49"/>
      <c r="N35" s="24">
        <v>50</v>
      </c>
      <c r="O35" s="24">
        <v>52</v>
      </c>
      <c r="P35" s="24"/>
      <c r="Q35" s="24"/>
      <c r="R35" s="24"/>
      <c r="S35" s="24">
        <f>AVERAGE(N35:R35)</f>
        <v>51</v>
      </c>
      <c r="T35" s="24">
        <f t="shared" si="25"/>
        <v>52</v>
      </c>
      <c r="U35" s="24">
        <f t="shared" si="26"/>
        <v>52</v>
      </c>
      <c r="V35" s="24">
        <f t="shared" si="27"/>
        <v>51</v>
      </c>
      <c r="W35" s="49"/>
      <c r="X35" s="24">
        <v>54</v>
      </c>
      <c r="Y35" s="24">
        <v>53</v>
      </c>
      <c r="Z35" s="24">
        <v>52</v>
      </c>
      <c r="AA35" s="24">
        <v>53</v>
      </c>
      <c r="AB35" s="24"/>
      <c r="AC35" s="24">
        <f t="shared" si="28"/>
        <v>52.5</v>
      </c>
      <c r="AD35" s="24">
        <f t="shared" si="29"/>
        <v>52.666666666666664</v>
      </c>
      <c r="AE35" s="24">
        <f t="shared" si="30"/>
        <v>52.666666666666664</v>
      </c>
      <c r="AF35" s="24">
        <f t="shared" si="31"/>
        <v>53</v>
      </c>
      <c r="AG35" s="49"/>
      <c r="AH35" s="24">
        <v>57</v>
      </c>
      <c r="AI35" s="24">
        <v>58</v>
      </c>
      <c r="AJ35" s="24">
        <v>55</v>
      </c>
      <c r="AK35" s="24">
        <v>54</v>
      </c>
      <c r="AL35" s="24">
        <v>53</v>
      </c>
      <c r="AM35" s="24">
        <f t="shared" si="32"/>
        <v>56.5</v>
      </c>
      <c r="AN35" s="24">
        <f t="shared" si="33"/>
        <v>55.666666666666664</v>
      </c>
      <c r="AO35" s="24">
        <f t="shared" si="34"/>
        <v>55</v>
      </c>
      <c r="AP35" s="24">
        <f t="shared" si="35"/>
        <v>55.4</v>
      </c>
    </row>
    <row r="36" spans="1:42" x14ac:dyDescent="0.35">
      <c r="A36" s="17"/>
      <c r="B36" s="28">
        <v>13</v>
      </c>
      <c r="C36" s="17"/>
      <c r="D36" s="24">
        <v>58</v>
      </c>
      <c r="E36" s="24">
        <v>56</v>
      </c>
      <c r="F36" s="24">
        <v>51</v>
      </c>
      <c r="G36" s="24">
        <v>47</v>
      </c>
      <c r="H36" s="24">
        <v>53</v>
      </c>
      <c r="I36" s="24">
        <f t="shared" si="20"/>
        <v>53.5</v>
      </c>
      <c r="J36" s="24">
        <f t="shared" si="21"/>
        <v>51.333333333333336</v>
      </c>
      <c r="K36" s="24">
        <f t="shared" si="22"/>
        <v>51.75</v>
      </c>
      <c r="L36" s="24">
        <f t="shared" si="23"/>
        <v>53</v>
      </c>
      <c r="M36" s="49"/>
      <c r="N36" s="24">
        <v>51</v>
      </c>
      <c r="O36" s="24">
        <v>58</v>
      </c>
      <c r="P36" s="24">
        <v>52</v>
      </c>
      <c r="Q36" s="24">
        <v>53</v>
      </c>
      <c r="R36" s="24">
        <v>50</v>
      </c>
      <c r="S36" s="24">
        <f t="shared" si="24"/>
        <v>55</v>
      </c>
      <c r="T36" s="24">
        <f t="shared" si="25"/>
        <v>54.333333333333336</v>
      </c>
      <c r="U36" s="24">
        <f t="shared" si="26"/>
        <v>53.25</v>
      </c>
      <c r="V36" s="24">
        <f t="shared" si="27"/>
        <v>52.8</v>
      </c>
      <c r="W36" s="49"/>
      <c r="X36" s="24">
        <v>54</v>
      </c>
      <c r="Y36" s="24">
        <v>51</v>
      </c>
      <c r="Z36" s="24">
        <v>54</v>
      </c>
      <c r="AA36" s="24">
        <v>59</v>
      </c>
      <c r="AB36" s="24">
        <v>52</v>
      </c>
      <c r="AC36" s="24">
        <f t="shared" si="28"/>
        <v>52.5</v>
      </c>
      <c r="AD36" s="24">
        <f t="shared" si="29"/>
        <v>54.666666666666664</v>
      </c>
      <c r="AE36" s="24">
        <f t="shared" si="30"/>
        <v>54</v>
      </c>
      <c r="AF36" s="24">
        <f t="shared" si="31"/>
        <v>54</v>
      </c>
      <c r="AG36" s="49"/>
      <c r="AH36" s="24">
        <v>60</v>
      </c>
      <c r="AI36" s="24">
        <v>60</v>
      </c>
      <c r="AJ36" s="24">
        <v>57</v>
      </c>
      <c r="AK36" s="24">
        <v>57</v>
      </c>
      <c r="AL36" s="24">
        <v>57</v>
      </c>
      <c r="AM36" s="24">
        <f t="shared" si="32"/>
        <v>58.5</v>
      </c>
      <c r="AN36" s="24">
        <f t="shared" si="33"/>
        <v>58</v>
      </c>
      <c r="AO36" s="24">
        <f t="shared" si="34"/>
        <v>57.75</v>
      </c>
      <c r="AP36" s="24">
        <f t="shared" si="35"/>
        <v>58.2</v>
      </c>
    </row>
    <row r="37" spans="1:42" x14ac:dyDescent="0.35">
      <c r="A37" s="17"/>
      <c r="B37" s="28">
        <v>14</v>
      </c>
      <c r="C37" s="17"/>
      <c r="D37" s="24">
        <v>65</v>
      </c>
      <c r="E37" s="24">
        <v>62</v>
      </c>
      <c r="F37" s="24">
        <v>62</v>
      </c>
      <c r="G37" s="24">
        <v>62</v>
      </c>
      <c r="H37" s="24">
        <v>56</v>
      </c>
      <c r="I37" s="24">
        <f t="shared" si="20"/>
        <v>62</v>
      </c>
      <c r="J37" s="24">
        <f t="shared" si="21"/>
        <v>62</v>
      </c>
      <c r="K37" s="24">
        <f t="shared" si="22"/>
        <v>60.5</v>
      </c>
      <c r="L37" s="24">
        <f t="shared" si="23"/>
        <v>61.4</v>
      </c>
      <c r="M37" s="49"/>
      <c r="N37" s="24">
        <v>64</v>
      </c>
      <c r="O37" s="24">
        <v>60</v>
      </c>
      <c r="P37" s="24">
        <v>65</v>
      </c>
      <c r="Q37" s="24">
        <v>59</v>
      </c>
      <c r="R37" s="24">
        <v>59</v>
      </c>
      <c r="S37" s="24">
        <f t="shared" si="24"/>
        <v>62.5</v>
      </c>
      <c r="T37" s="24">
        <f t="shared" si="25"/>
        <v>61.333333333333336</v>
      </c>
      <c r="U37" s="24">
        <f t="shared" si="26"/>
        <v>60.75</v>
      </c>
      <c r="V37" s="24">
        <f t="shared" si="27"/>
        <v>61.4</v>
      </c>
      <c r="W37" s="49"/>
      <c r="X37" s="24">
        <v>60</v>
      </c>
      <c r="Y37" s="24">
        <v>68</v>
      </c>
      <c r="Z37" s="24">
        <v>64</v>
      </c>
      <c r="AA37" s="24">
        <v>71</v>
      </c>
      <c r="AB37" s="24">
        <v>67</v>
      </c>
      <c r="AC37" s="24">
        <f t="shared" si="28"/>
        <v>66</v>
      </c>
      <c r="AD37" s="24">
        <f t="shared" si="29"/>
        <v>67.666666666666671</v>
      </c>
      <c r="AE37" s="24">
        <f t="shared" si="30"/>
        <v>67.5</v>
      </c>
      <c r="AF37" s="24">
        <f t="shared" si="31"/>
        <v>66</v>
      </c>
      <c r="AG37" s="49"/>
      <c r="AH37" s="24">
        <v>65</v>
      </c>
      <c r="AI37" s="24">
        <v>63</v>
      </c>
      <c r="AJ37" s="24">
        <v>66</v>
      </c>
      <c r="AK37" s="24">
        <v>62</v>
      </c>
      <c r="AL37" s="24">
        <v>61</v>
      </c>
      <c r="AM37" s="24">
        <f t="shared" si="32"/>
        <v>64.5</v>
      </c>
      <c r="AN37" s="24">
        <f t="shared" si="33"/>
        <v>63.666666666666664</v>
      </c>
      <c r="AO37" s="24">
        <f t="shared" si="34"/>
        <v>63</v>
      </c>
      <c r="AP37" s="24">
        <f t="shared" si="35"/>
        <v>63.4</v>
      </c>
    </row>
    <row r="38" spans="1:42" x14ac:dyDescent="0.35">
      <c r="A38" s="17"/>
      <c r="B38" s="17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49"/>
      <c r="N38" s="18"/>
      <c r="O38" s="18"/>
      <c r="P38" s="18"/>
      <c r="Q38" s="18"/>
      <c r="R38" s="18"/>
      <c r="S38" s="18"/>
      <c r="T38" s="18"/>
      <c r="U38" s="18"/>
      <c r="V38" s="18"/>
      <c r="W38" s="49"/>
      <c r="X38" s="18"/>
      <c r="Y38" s="18"/>
      <c r="Z38" s="18"/>
      <c r="AA38" s="18"/>
      <c r="AB38" s="18"/>
      <c r="AC38" s="18"/>
      <c r="AD38" s="18"/>
      <c r="AE38" s="18"/>
      <c r="AF38" s="18"/>
      <c r="AG38" s="49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2" x14ac:dyDescent="0.35">
      <c r="A39" s="17"/>
      <c r="B39" s="22"/>
      <c r="C39" s="18" t="e">
        <f>AVERAGE(C26:C30)</f>
        <v>#DIV/0!</v>
      </c>
      <c r="D39" s="23">
        <f t="shared" ref="D39:L39" si="36">AVERAGE(D26:D37)</f>
        <v>56.454545454545453</v>
      </c>
      <c r="E39" s="23">
        <f t="shared" si="36"/>
        <v>53.909090909090907</v>
      </c>
      <c r="F39" s="23">
        <f t="shared" si="36"/>
        <v>53.909090909090907</v>
      </c>
      <c r="G39" s="23">
        <f t="shared" si="36"/>
        <v>52.454545454545453</v>
      </c>
      <c r="H39" s="23">
        <f t="shared" si="36"/>
        <v>52.18181818181818</v>
      </c>
      <c r="I39" s="23">
        <f t="shared" si="36"/>
        <v>53.909090909090907</v>
      </c>
      <c r="J39" s="23">
        <f t="shared" si="36"/>
        <v>53.424242424242422</v>
      </c>
      <c r="K39" s="23">
        <f t="shared" si="36"/>
        <v>53.113636363636367</v>
      </c>
      <c r="L39" s="23">
        <f t="shared" si="36"/>
        <v>53.781818181818181</v>
      </c>
      <c r="M39" s="37" t="e">
        <f t="shared" ref="M39:AP39" si="37">AVERAGE(M26:M37)</f>
        <v>#DIV/0!</v>
      </c>
      <c r="N39" s="23">
        <f t="shared" si="37"/>
        <v>56.090909090909093</v>
      </c>
      <c r="O39" s="23">
        <f t="shared" si="37"/>
        <v>57</v>
      </c>
      <c r="P39" s="23">
        <f t="shared" si="37"/>
        <v>54.1</v>
      </c>
      <c r="Q39" s="23">
        <f t="shared" si="37"/>
        <v>52.7</v>
      </c>
      <c r="R39" s="23">
        <f t="shared" si="37"/>
        <v>52.8</v>
      </c>
      <c r="S39" s="23">
        <f t="shared" si="37"/>
        <v>55.363636363636367</v>
      </c>
      <c r="T39" s="23">
        <f t="shared" si="37"/>
        <v>54.515151515151523</v>
      </c>
      <c r="U39" s="23">
        <f t="shared" si="37"/>
        <v>54.06818181818182</v>
      </c>
      <c r="V39" s="23">
        <f t="shared" si="37"/>
        <v>54.418181818181807</v>
      </c>
      <c r="W39" s="37" t="e">
        <f t="shared" si="37"/>
        <v>#DIV/0!</v>
      </c>
      <c r="X39" s="23">
        <f t="shared" si="37"/>
        <v>54.272727272727273</v>
      </c>
      <c r="Y39" s="23">
        <f t="shared" si="37"/>
        <v>54.909090909090907</v>
      </c>
      <c r="Z39" s="23">
        <f t="shared" si="37"/>
        <v>53.272727272727273</v>
      </c>
      <c r="AA39" s="23">
        <f t="shared" si="37"/>
        <v>54.363636363636367</v>
      </c>
      <c r="AB39" s="23">
        <f t="shared" si="37"/>
        <v>53.6</v>
      </c>
      <c r="AC39" s="23">
        <f t="shared" si="37"/>
        <v>54.090909090909093</v>
      </c>
      <c r="AD39" s="23">
        <f t="shared" si="37"/>
        <v>54.18181818181818</v>
      </c>
      <c r="AE39" s="23">
        <f t="shared" si="37"/>
        <v>54.015151515151523</v>
      </c>
      <c r="AF39" s="23">
        <f t="shared" si="37"/>
        <v>54.072727272727271</v>
      </c>
      <c r="AG39" s="37" t="e">
        <f t="shared" si="37"/>
        <v>#DIV/0!</v>
      </c>
      <c r="AH39" s="23">
        <f t="shared" si="37"/>
        <v>57.909090909090907</v>
      </c>
      <c r="AI39" s="23">
        <f t="shared" si="37"/>
        <v>58.909090909090907</v>
      </c>
      <c r="AJ39" s="23">
        <f t="shared" si="37"/>
        <v>57.090909090909093</v>
      </c>
      <c r="AK39" s="23">
        <f t="shared" si="37"/>
        <v>55.81818181818182</v>
      </c>
      <c r="AL39" s="23">
        <f t="shared" si="37"/>
        <v>56.363636363636367</v>
      </c>
      <c r="AM39" s="23">
        <f t="shared" si="37"/>
        <v>58</v>
      </c>
      <c r="AN39" s="23">
        <f t="shared" si="37"/>
        <v>57.272727272727273</v>
      </c>
      <c r="AO39" s="23">
        <f t="shared" si="37"/>
        <v>57.045454545454547</v>
      </c>
      <c r="AP39" s="23">
        <f t="shared" si="37"/>
        <v>57.218181818181819</v>
      </c>
    </row>
    <row r="40" spans="1:42" x14ac:dyDescent="0.35">
      <c r="A40" s="18"/>
      <c r="B40" s="23"/>
      <c r="C40" s="18" t="e">
        <f>STDEV(C26:C30)</f>
        <v>#DIV/0!</v>
      </c>
      <c r="D40" s="23">
        <f>STDEV(D26:D37)</f>
        <v>5.6632788446912334</v>
      </c>
      <c r="E40" s="23">
        <f>STDEV(E26:E37)</f>
        <v>4.5045431611772893</v>
      </c>
      <c r="F40" s="23">
        <f t="shared" ref="F40:AP40" si="38">STDEV(F26:F37)</f>
        <v>5.735059641443077</v>
      </c>
      <c r="G40" s="23">
        <f t="shared" si="38"/>
        <v>6.7285011163502979</v>
      </c>
      <c r="H40" s="23">
        <f t="shared" si="38"/>
        <v>5.7239528617587681</v>
      </c>
      <c r="I40" s="23">
        <f t="shared" si="38"/>
        <v>4.9082490860702137</v>
      </c>
      <c r="J40" s="23">
        <f t="shared" si="38"/>
        <v>5.4080000597692894</v>
      </c>
      <c r="K40" s="23">
        <f t="shared" si="38"/>
        <v>5.3623264964514661</v>
      </c>
      <c r="L40" s="23">
        <f t="shared" si="38"/>
        <v>5.3310070684286623</v>
      </c>
      <c r="M40" s="37" t="e">
        <f t="shared" si="38"/>
        <v>#DIV/0!</v>
      </c>
      <c r="N40" s="23">
        <f t="shared" si="38"/>
        <v>8.0802790230850832</v>
      </c>
      <c r="O40" s="23">
        <f t="shared" si="38"/>
        <v>6.3403469936589438</v>
      </c>
      <c r="P40" s="23">
        <f t="shared" si="38"/>
        <v>8.1028115833675738</v>
      </c>
      <c r="Q40" s="23">
        <f t="shared" si="38"/>
        <v>7.3189252398604614</v>
      </c>
      <c r="R40" s="23">
        <f t="shared" si="38"/>
        <v>6.8280467355036505</v>
      </c>
      <c r="S40" s="23">
        <f t="shared" si="38"/>
        <v>6.8559861037304897</v>
      </c>
      <c r="T40" s="23">
        <f t="shared" si="38"/>
        <v>6.6822545037228807</v>
      </c>
      <c r="U40" s="23">
        <f t="shared" si="38"/>
        <v>6.5651455706356119</v>
      </c>
      <c r="V40" s="23">
        <f t="shared" si="38"/>
        <v>6.8079098380954468</v>
      </c>
      <c r="W40" s="37" t="e">
        <f t="shared" si="38"/>
        <v>#DIV/0!</v>
      </c>
      <c r="X40" s="23">
        <f t="shared" si="38"/>
        <v>9.209678703308926</v>
      </c>
      <c r="Y40" s="23">
        <f t="shared" si="38"/>
        <v>9.5964008404666394</v>
      </c>
      <c r="Z40" s="23">
        <f t="shared" si="38"/>
        <v>8.6149974938000984</v>
      </c>
      <c r="AA40" s="23">
        <f t="shared" si="38"/>
        <v>9.9827123295498001</v>
      </c>
      <c r="AB40" s="23">
        <f t="shared" si="38"/>
        <v>11.539304812490036</v>
      </c>
      <c r="AC40" s="23">
        <f t="shared" si="38"/>
        <v>9.0189195079515585</v>
      </c>
      <c r="AD40" s="23">
        <f t="shared" si="38"/>
        <v>9.2332294053882062</v>
      </c>
      <c r="AE40" s="23">
        <f t="shared" si="38"/>
        <v>9.6210719388498873</v>
      </c>
      <c r="AF40" s="23">
        <f t="shared" si="38"/>
        <v>9.4565417472869964</v>
      </c>
      <c r="AG40" s="37" t="e">
        <f t="shared" si="38"/>
        <v>#DIV/0!</v>
      </c>
      <c r="AH40" s="23">
        <f t="shared" si="38"/>
        <v>6.1555592021284982</v>
      </c>
      <c r="AI40" s="23">
        <f t="shared" si="38"/>
        <v>5.3189199177003106</v>
      </c>
      <c r="AJ40" s="23">
        <f t="shared" si="38"/>
        <v>8.1664502135817152</v>
      </c>
      <c r="AK40" s="23">
        <f t="shared" si="38"/>
        <v>6.6154090095500546</v>
      </c>
      <c r="AL40" s="23">
        <f t="shared" si="38"/>
        <v>6.1036501746533265</v>
      </c>
      <c r="AM40" s="23">
        <f t="shared" si="38"/>
        <v>6.5916613990707988</v>
      </c>
      <c r="AN40" s="23">
        <f t="shared" si="38"/>
        <v>6.5129242140671053</v>
      </c>
      <c r="AO40" s="23">
        <f t="shared" si="38"/>
        <v>6.2727766796473157</v>
      </c>
      <c r="AP40" s="23">
        <f t="shared" si="38"/>
        <v>6.1705458724197992</v>
      </c>
    </row>
    <row r="41" spans="1:42" x14ac:dyDescent="0.35">
      <c r="A41" s="17"/>
      <c r="B41" s="17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49"/>
      <c r="N41" s="18"/>
      <c r="O41" s="18"/>
      <c r="P41" s="18"/>
      <c r="Q41" s="18"/>
      <c r="R41" s="18"/>
      <c r="S41" s="18"/>
      <c r="T41" s="18"/>
      <c r="U41" s="18"/>
      <c r="V41" s="18"/>
      <c r="W41" s="49"/>
      <c r="X41" s="18"/>
      <c r="Y41" s="18"/>
      <c r="Z41" s="18"/>
      <c r="AA41" s="18"/>
      <c r="AB41" s="18"/>
      <c r="AC41" s="18"/>
      <c r="AD41" s="18"/>
      <c r="AE41" s="18"/>
      <c r="AF41" s="18"/>
      <c r="AG41" s="49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x14ac:dyDescent="0.35">
      <c r="A42" s="17"/>
      <c r="B42" s="19"/>
      <c r="C42" s="17"/>
      <c r="D42" s="119" t="s">
        <v>21</v>
      </c>
      <c r="E42" s="119"/>
      <c r="F42" s="119"/>
      <c r="G42" s="119"/>
      <c r="H42" s="119"/>
      <c r="I42" s="119"/>
      <c r="J42" s="119"/>
      <c r="K42" s="119"/>
      <c r="L42" s="119"/>
      <c r="M42" s="49"/>
      <c r="N42" s="119" t="s">
        <v>21</v>
      </c>
      <c r="O42" s="119"/>
      <c r="P42" s="119"/>
      <c r="Q42" s="119"/>
      <c r="R42" s="119"/>
      <c r="S42" s="119"/>
      <c r="T42" s="119"/>
      <c r="U42" s="119"/>
      <c r="V42" s="119"/>
      <c r="W42" s="49"/>
      <c r="X42" s="119" t="s">
        <v>21</v>
      </c>
      <c r="Y42" s="119"/>
      <c r="Z42" s="119"/>
      <c r="AA42" s="119"/>
      <c r="AB42" s="119"/>
      <c r="AC42" s="119"/>
      <c r="AD42" s="119"/>
      <c r="AE42" s="119"/>
      <c r="AF42" s="119"/>
      <c r="AG42" s="49"/>
      <c r="AH42" s="119" t="s">
        <v>21</v>
      </c>
      <c r="AI42" s="119"/>
      <c r="AJ42" s="119"/>
      <c r="AK42" s="119"/>
      <c r="AL42" s="119"/>
      <c r="AM42" s="119"/>
      <c r="AN42" s="119"/>
      <c r="AO42" s="119"/>
      <c r="AP42" s="119"/>
    </row>
    <row r="43" spans="1:42" x14ac:dyDescent="0.35">
      <c r="A43" s="17"/>
      <c r="B43" s="20"/>
      <c r="C43" s="17"/>
      <c r="D43" s="118" t="s">
        <v>15</v>
      </c>
      <c r="E43" s="118"/>
      <c r="F43" s="118"/>
      <c r="G43" s="118"/>
      <c r="H43" s="118"/>
      <c r="I43" s="118"/>
      <c r="J43" s="118"/>
      <c r="K43" s="118"/>
      <c r="L43" s="118"/>
      <c r="M43" s="49"/>
      <c r="N43" s="118" t="s">
        <v>16</v>
      </c>
      <c r="O43" s="118"/>
      <c r="P43" s="118"/>
      <c r="Q43" s="118"/>
      <c r="R43" s="118"/>
      <c r="S43" s="118"/>
      <c r="T43" s="118"/>
      <c r="U43" s="118"/>
      <c r="V43" s="118"/>
      <c r="W43" s="49"/>
      <c r="X43" s="118" t="s">
        <v>17</v>
      </c>
      <c r="Y43" s="118"/>
      <c r="Z43" s="118"/>
      <c r="AA43" s="118"/>
      <c r="AB43" s="118"/>
      <c r="AC43" s="118"/>
      <c r="AD43" s="118"/>
      <c r="AE43" s="118"/>
      <c r="AF43" s="118"/>
      <c r="AG43" s="49"/>
      <c r="AH43" s="118" t="s">
        <v>18</v>
      </c>
      <c r="AI43" s="118"/>
      <c r="AJ43" s="118"/>
      <c r="AK43" s="118"/>
      <c r="AL43" s="118"/>
      <c r="AM43" s="118"/>
      <c r="AN43" s="118"/>
      <c r="AO43" s="118"/>
      <c r="AP43" s="118"/>
    </row>
    <row r="44" spans="1:42" x14ac:dyDescent="0.35">
      <c r="A44" s="17"/>
      <c r="B44" s="17"/>
      <c r="C44" s="17"/>
      <c r="D44" s="24">
        <v>1</v>
      </c>
      <c r="E44" s="24">
        <v>2</v>
      </c>
      <c r="F44" s="24">
        <v>3</v>
      </c>
      <c r="G44" s="24">
        <v>4</v>
      </c>
      <c r="H44" s="24">
        <v>5</v>
      </c>
      <c r="I44" s="24" t="s">
        <v>56</v>
      </c>
      <c r="J44" s="24" t="s">
        <v>57</v>
      </c>
      <c r="K44" s="24" t="s">
        <v>58</v>
      </c>
      <c r="L44" s="24" t="s">
        <v>59</v>
      </c>
      <c r="M44" s="49"/>
      <c r="N44" s="24">
        <v>1</v>
      </c>
      <c r="O44" s="24">
        <v>2</v>
      </c>
      <c r="P44" s="24">
        <v>3</v>
      </c>
      <c r="Q44" s="24">
        <v>4</v>
      </c>
      <c r="R44" s="24">
        <v>5</v>
      </c>
      <c r="S44" s="24" t="s">
        <v>56</v>
      </c>
      <c r="T44" s="24" t="s">
        <v>57</v>
      </c>
      <c r="U44" s="24" t="s">
        <v>58</v>
      </c>
      <c r="V44" s="24" t="s">
        <v>59</v>
      </c>
      <c r="W44" s="49"/>
      <c r="X44" s="24">
        <v>1</v>
      </c>
      <c r="Y44" s="24">
        <v>2</v>
      </c>
      <c r="Z44" s="24">
        <v>3</v>
      </c>
      <c r="AA44" s="24">
        <v>4</v>
      </c>
      <c r="AB44" s="24">
        <v>5</v>
      </c>
      <c r="AC44" s="24" t="s">
        <v>56</v>
      </c>
      <c r="AD44" s="24" t="s">
        <v>57</v>
      </c>
      <c r="AE44" s="24" t="s">
        <v>58</v>
      </c>
      <c r="AF44" s="24" t="s">
        <v>59</v>
      </c>
      <c r="AG44" s="49"/>
      <c r="AH44" s="24">
        <v>1</v>
      </c>
      <c r="AI44" s="24">
        <v>2</v>
      </c>
      <c r="AJ44" s="24">
        <v>3</v>
      </c>
      <c r="AK44" s="24">
        <v>4</v>
      </c>
      <c r="AL44" s="24">
        <v>5</v>
      </c>
      <c r="AM44" s="24" t="s">
        <v>56</v>
      </c>
      <c r="AN44" s="24" t="s">
        <v>57</v>
      </c>
      <c r="AO44" s="24" t="s">
        <v>58</v>
      </c>
      <c r="AP44" s="24" t="s">
        <v>59</v>
      </c>
    </row>
    <row r="45" spans="1:42" x14ac:dyDescent="0.35">
      <c r="A45" s="17"/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49"/>
      <c r="N45" s="18"/>
      <c r="O45" s="18"/>
      <c r="P45" s="18"/>
      <c r="Q45" s="18"/>
      <c r="R45" s="18"/>
      <c r="S45" s="18"/>
      <c r="T45" s="18"/>
      <c r="U45" s="18"/>
      <c r="V45" s="18"/>
      <c r="W45" s="49"/>
      <c r="X45" s="18"/>
      <c r="Y45" s="18"/>
      <c r="Z45" s="18"/>
      <c r="AA45" s="18"/>
      <c r="AB45" s="18"/>
      <c r="AC45" s="18"/>
      <c r="AD45" s="18"/>
      <c r="AE45" s="18"/>
      <c r="AF45" s="18"/>
      <c r="AG45" s="49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1:42" x14ac:dyDescent="0.35">
      <c r="A46" s="17"/>
      <c r="B46" s="28">
        <v>1</v>
      </c>
      <c r="C46" s="17"/>
      <c r="D46" s="24">
        <v>56</v>
      </c>
      <c r="E46" s="24">
        <v>54</v>
      </c>
      <c r="F46" s="24">
        <v>55</v>
      </c>
      <c r="G46" s="24">
        <v>53</v>
      </c>
      <c r="H46" s="24">
        <v>53</v>
      </c>
      <c r="I46" s="24">
        <f>AVERAGE(E46:F46)</f>
        <v>54.5</v>
      </c>
      <c r="J46" s="24">
        <f>AVERAGE(E46:G46)</f>
        <v>54</v>
      </c>
      <c r="K46" s="24">
        <f>AVERAGE(E46:H46)</f>
        <v>53.75</v>
      </c>
      <c r="L46" s="24">
        <f>AVERAGE(D46:H46)</f>
        <v>54.2</v>
      </c>
      <c r="M46" s="49"/>
      <c r="N46" s="24">
        <v>54</v>
      </c>
      <c r="O46" s="24">
        <v>52</v>
      </c>
      <c r="P46" s="24">
        <v>48</v>
      </c>
      <c r="Q46" s="24">
        <v>56</v>
      </c>
      <c r="R46" s="24">
        <v>56</v>
      </c>
      <c r="S46" s="24">
        <f>AVERAGE(O46:P46)</f>
        <v>50</v>
      </c>
      <c r="T46" s="24">
        <f>AVERAGE(O46:Q46)</f>
        <v>52</v>
      </c>
      <c r="U46" s="24">
        <f>AVERAGE(O46:R46)</f>
        <v>53</v>
      </c>
      <c r="V46" s="24">
        <f>AVERAGE(N46:R46)</f>
        <v>53.2</v>
      </c>
      <c r="W46" s="49"/>
      <c r="X46" s="24">
        <v>64</v>
      </c>
      <c r="Y46" s="24">
        <v>64</v>
      </c>
      <c r="Z46" s="24">
        <v>80</v>
      </c>
      <c r="AA46" s="24">
        <v>59</v>
      </c>
      <c r="AB46" s="24">
        <v>55</v>
      </c>
      <c r="AC46" s="24">
        <f>AVERAGE(Y46:Z46)</f>
        <v>72</v>
      </c>
      <c r="AD46" s="24">
        <f>AVERAGE(Y46:AA46)</f>
        <v>67.666666666666671</v>
      </c>
      <c r="AE46" s="24">
        <f>AVERAGE(Y46:AB46)</f>
        <v>64.5</v>
      </c>
      <c r="AF46" s="24">
        <f>AVERAGE(X46:AB46)</f>
        <v>64.400000000000006</v>
      </c>
      <c r="AG46" s="49"/>
      <c r="AH46" s="24">
        <v>62</v>
      </c>
      <c r="AI46" s="24">
        <v>61</v>
      </c>
      <c r="AJ46" s="24">
        <v>61</v>
      </c>
      <c r="AK46" s="24">
        <v>62</v>
      </c>
      <c r="AL46" s="24">
        <v>56</v>
      </c>
      <c r="AM46" s="24">
        <f>AVERAGE(AI46:AJ46)</f>
        <v>61</v>
      </c>
      <c r="AN46" s="24">
        <f>AVERAGE(AI46:AK46)</f>
        <v>61.333333333333336</v>
      </c>
      <c r="AO46" s="24">
        <f>AVERAGE(AI46:AL46)</f>
        <v>60</v>
      </c>
      <c r="AP46" s="24">
        <f>AVERAGE(AH46:AL46)</f>
        <v>60.4</v>
      </c>
    </row>
    <row r="47" spans="1:42" x14ac:dyDescent="0.35">
      <c r="A47" s="17"/>
      <c r="B47" s="28">
        <v>2</v>
      </c>
      <c r="C47" s="17"/>
      <c r="D47" s="24">
        <v>48</v>
      </c>
      <c r="E47" s="24">
        <v>47</v>
      </c>
      <c r="F47" s="24">
        <v>43</v>
      </c>
      <c r="G47" s="24">
        <v>43</v>
      </c>
      <c r="H47" s="24">
        <v>44</v>
      </c>
      <c r="I47" s="24">
        <f t="shared" ref="I47:I49" si="39">AVERAGE(E47:F47)</f>
        <v>45</v>
      </c>
      <c r="J47" s="24">
        <f t="shared" ref="J47:J57" si="40">AVERAGE(E47:G47)</f>
        <v>44.333333333333336</v>
      </c>
      <c r="K47" s="24">
        <f t="shared" ref="K47:K57" si="41">AVERAGE(E47:H47)</f>
        <v>44.25</v>
      </c>
      <c r="L47" s="24">
        <f t="shared" ref="L47:L57" si="42">AVERAGE(D47:H47)</f>
        <v>45</v>
      </c>
      <c r="M47" s="49"/>
      <c r="N47" s="24">
        <v>62</v>
      </c>
      <c r="O47" s="24">
        <v>58</v>
      </c>
      <c r="P47" s="24">
        <v>56</v>
      </c>
      <c r="Q47" s="24">
        <v>59</v>
      </c>
      <c r="R47" s="24">
        <v>56</v>
      </c>
      <c r="S47" s="24">
        <v>126</v>
      </c>
      <c r="T47" s="24">
        <f t="shared" ref="T47:T57" si="43">AVERAGE(O47:Q47)</f>
        <v>57.666666666666664</v>
      </c>
      <c r="U47" s="24">
        <f t="shared" ref="U47:U57" si="44">AVERAGE(O47:R47)</f>
        <v>57.25</v>
      </c>
      <c r="V47" s="24">
        <f t="shared" ref="V47:V57" si="45">AVERAGE(N47:R47)</f>
        <v>58.2</v>
      </c>
      <c r="W47" s="49"/>
      <c r="X47" s="24">
        <v>61</v>
      </c>
      <c r="Y47" s="24">
        <v>62</v>
      </c>
      <c r="Z47" s="24">
        <v>58</v>
      </c>
      <c r="AA47" s="24">
        <v>59</v>
      </c>
      <c r="AB47" s="24">
        <v>58</v>
      </c>
      <c r="AC47" s="24">
        <f t="shared" ref="AC47:AC57" si="46">AVERAGE(Y47:Z47)</f>
        <v>60</v>
      </c>
      <c r="AD47" s="24">
        <f t="shared" ref="AD47:AD57" si="47">AVERAGE(Y47:AA47)</f>
        <v>59.666666666666664</v>
      </c>
      <c r="AE47" s="24">
        <f t="shared" ref="AE47:AE57" si="48">AVERAGE(Y47:AB47)</f>
        <v>59.25</v>
      </c>
      <c r="AF47" s="24">
        <f t="shared" ref="AF47:AF57" si="49">AVERAGE(X47:AB47)</f>
        <v>59.6</v>
      </c>
      <c r="AG47" s="49"/>
      <c r="AH47" s="24">
        <v>54</v>
      </c>
      <c r="AI47" s="24">
        <v>58</v>
      </c>
      <c r="AJ47" s="24">
        <v>58</v>
      </c>
      <c r="AK47" s="24">
        <v>59</v>
      </c>
      <c r="AL47" s="24">
        <v>67</v>
      </c>
      <c r="AM47" s="24">
        <f t="shared" ref="AM47:AM57" si="50">AVERAGE(AI47:AJ47)</f>
        <v>58</v>
      </c>
      <c r="AN47" s="24">
        <f t="shared" ref="AN47:AN57" si="51">AVERAGE(AI47:AK47)</f>
        <v>58.333333333333336</v>
      </c>
      <c r="AO47" s="24">
        <f t="shared" ref="AO47:AO57" si="52">AVERAGE(AI47:AL47)</f>
        <v>60.5</v>
      </c>
      <c r="AP47" s="24">
        <f t="shared" ref="AP47:AP57" si="53">AVERAGE(AH47:AL47)</f>
        <v>59.2</v>
      </c>
    </row>
    <row r="48" spans="1:42" x14ac:dyDescent="0.35">
      <c r="A48" s="17"/>
      <c r="B48" s="28">
        <v>3</v>
      </c>
      <c r="C48" s="17"/>
      <c r="D48" s="24">
        <v>57</v>
      </c>
      <c r="E48" s="24">
        <v>54</v>
      </c>
      <c r="F48" s="24">
        <v>54</v>
      </c>
      <c r="G48" s="24">
        <v>54</v>
      </c>
      <c r="H48" s="24">
        <v>54</v>
      </c>
      <c r="I48" s="24">
        <f t="shared" si="39"/>
        <v>54</v>
      </c>
      <c r="J48" s="24">
        <f t="shared" si="40"/>
        <v>54</v>
      </c>
      <c r="K48" s="24">
        <f t="shared" si="41"/>
        <v>54</v>
      </c>
      <c r="L48" s="24">
        <f t="shared" si="42"/>
        <v>54.6</v>
      </c>
      <c r="M48" s="49">
        <v>118</v>
      </c>
      <c r="N48" s="24">
        <v>64</v>
      </c>
      <c r="O48" s="24">
        <v>65</v>
      </c>
      <c r="P48" s="24">
        <v>64</v>
      </c>
      <c r="Q48" s="24">
        <v>63</v>
      </c>
      <c r="R48" s="24">
        <v>64</v>
      </c>
      <c r="S48" s="24">
        <f t="shared" ref="S48:S57" si="54">AVERAGE(O48:P48)</f>
        <v>64.5</v>
      </c>
      <c r="T48" s="24">
        <f t="shared" si="43"/>
        <v>64</v>
      </c>
      <c r="U48" s="24">
        <f t="shared" si="44"/>
        <v>64</v>
      </c>
      <c r="V48" s="24">
        <f t="shared" si="45"/>
        <v>64</v>
      </c>
      <c r="W48" s="49"/>
      <c r="X48" s="24">
        <v>68</v>
      </c>
      <c r="Y48" s="24">
        <v>67</v>
      </c>
      <c r="Z48" s="24">
        <v>65</v>
      </c>
      <c r="AA48" s="24">
        <v>64</v>
      </c>
      <c r="AB48" s="24">
        <v>68</v>
      </c>
      <c r="AC48" s="24">
        <f t="shared" si="46"/>
        <v>66</v>
      </c>
      <c r="AD48" s="24">
        <f t="shared" si="47"/>
        <v>65.333333333333329</v>
      </c>
      <c r="AE48" s="24">
        <f t="shared" si="48"/>
        <v>66</v>
      </c>
      <c r="AF48" s="24">
        <f t="shared" si="49"/>
        <v>66.400000000000006</v>
      </c>
      <c r="AG48" s="49"/>
      <c r="AH48" s="24">
        <v>77</v>
      </c>
      <c r="AI48" s="24">
        <v>67</v>
      </c>
      <c r="AJ48" s="24">
        <v>70</v>
      </c>
      <c r="AK48" s="24">
        <v>67</v>
      </c>
      <c r="AL48" s="24">
        <v>69</v>
      </c>
      <c r="AM48" s="24">
        <f t="shared" si="50"/>
        <v>68.5</v>
      </c>
      <c r="AN48" s="24">
        <f t="shared" si="51"/>
        <v>68</v>
      </c>
      <c r="AO48" s="24">
        <f t="shared" si="52"/>
        <v>68.25</v>
      </c>
      <c r="AP48" s="24">
        <f t="shared" si="53"/>
        <v>70</v>
      </c>
    </row>
    <row r="49" spans="1:42" x14ac:dyDescent="0.35">
      <c r="A49" s="17"/>
      <c r="B49" s="28">
        <v>4</v>
      </c>
      <c r="C49" s="17"/>
      <c r="D49" s="24">
        <v>51</v>
      </c>
      <c r="E49" s="24">
        <v>50</v>
      </c>
      <c r="F49" s="24">
        <v>50</v>
      </c>
      <c r="G49" s="24">
        <v>45</v>
      </c>
      <c r="H49" s="24">
        <v>48</v>
      </c>
      <c r="I49" s="24">
        <f t="shared" si="39"/>
        <v>50</v>
      </c>
      <c r="J49" s="24">
        <f t="shared" si="40"/>
        <v>48.333333333333336</v>
      </c>
      <c r="K49" s="24">
        <f t="shared" si="41"/>
        <v>48.25</v>
      </c>
      <c r="L49" s="24">
        <f t="shared" si="42"/>
        <v>48.8</v>
      </c>
      <c r="M49" s="49"/>
      <c r="N49" s="24">
        <v>58</v>
      </c>
      <c r="O49" s="24">
        <v>64</v>
      </c>
      <c r="P49" s="24">
        <v>63</v>
      </c>
      <c r="Q49" s="24">
        <v>56</v>
      </c>
      <c r="R49" s="24">
        <v>54</v>
      </c>
      <c r="S49" s="24">
        <f t="shared" si="54"/>
        <v>63.5</v>
      </c>
      <c r="T49" s="24">
        <f t="shared" si="43"/>
        <v>61</v>
      </c>
      <c r="U49" s="24">
        <f t="shared" si="44"/>
        <v>59.25</v>
      </c>
      <c r="V49" s="24">
        <f t="shared" si="45"/>
        <v>59</v>
      </c>
      <c r="W49" s="49"/>
      <c r="X49" s="24">
        <v>71</v>
      </c>
      <c r="Y49" s="24">
        <v>73</v>
      </c>
      <c r="Z49" s="24">
        <v>73</v>
      </c>
      <c r="AA49" s="24">
        <v>63</v>
      </c>
      <c r="AB49" s="24"/>
      <c r="AC49" s="24">
        <f t="shared" si="46"/>
        <v>73</v>
      </c>
      <c r="AD49" s="24">
        <f t="shared" si="47"/>
        <v>69.666666666666671</v>
      </c>
      <c r="AE49" s="24">
        <f t="shared" si="48"/>
        <v>69.666666666666671</v>
      </c>
      <c r="AF49" s="24">
        <f t="shared" si="49"/>
        <v>70</v>
      </c>
      <c r="AG49" s="49"/>
      <c r="AH49" s="24">
        <v>98</v>
      </c>
      <c r="AI49" s="24">
        <v>85</v>
      </c>
      <c r="AJ49" s="24">
        <v>88</v>
      </c>
      <c r="AK49" s="24">
        <v>86</v>
      </c>
      <c r="AL49" s="24"/>
      <c r="AM49" s="24">
        <f t="shared" si="50"/>
        <v>86.5</v>
      </c>
      <c r="AN49" s="24">
        <f t="shared" si="51"/>
        <v>86.333333333333329</v>
      </c>
      <c r="AO49" s="24">
        <f t="shared" si="52"/>
        <v>86.333333333333329</v>
      </c>
      <c r="AP49" s="24">
        <f t="shared" si="53"/>
        <v>89.25</v>
      </c>
    </row>
    <row r="50" spans="1:42" x14ac:dyDescent="0.35">
      <c r="A50" s="17"/>
      <c r="B50" s="28">
        <v>5</v>
      </c>
      <c r="C50" s="17"/>
      <c r="D50" s="24">
        <v>65</v>
      </c>
      <c r="E50" s="24">
        <v>63</v>
      </c>
      <c r="F50" s="24">
        <v>58</v>
      </c>
      <c r="G50" s="24">
        <v>55</v>
      </c>
      <c r="H50" s="24">
        <v>60</v>
      </c>
      <c r="I50" s="24">
        <v>128</v>
      </c>
      <c r="J50" s="24">
        <f t="shared" si="40"/>
        <v>58.666666666666664</v>
      </c>
      <c r="K50" s="24">
        <f t="shared" si="41"/>
        <v>59</v>
      </c>
      <c r="L50" s="24">
        <f t="shared" si="42"/>
        <v>60.2</v>
      </c>
      <c r="M50" s="49"/>
      <c r="N50" s="24">
        <v>68</v>
      </c>
      <c r="O50" s="24">
        <v>65</v>
      </c>
      <c r="P50" s="24">
        <v>66</v>
      </c>
      <c r="Q50" s="24">
        <v>68</v>
      </c>
      <c r="R50" s="24">
        <v>75</v>
      </c>
      <c r="S50" s="24">
        <f t="shared" si="54"/>
        <v>65.5</v>
      </c>
      <c r="T50" s="24">
        <f t="shared" si="43"/>
        <v>66.333333333333329</v>
      </c>
      <c r="U50" s="24">
        <f t="shared" si="44"/>
        <v>68.5</v>
      </c>
      <c r="V50" s="24">
        <f t="shared" si="45"/>
        <v>68.400000000000006</v>
      </c>
      <c r="W50" s="49"/>
      <c r="X50" s="24">
        <v>69</v>
      </c>
      <c r="Y50" s="24">
        <v>75</v>
      </c>
      <c r="Z50" s="24">
        <v>76</v>
      </c>
      <c r="AA50" s="24">
        <v>73</v>
      </c>
      <c r="AB50" s="24">
        <v>76</v>
      </c>
      <c r="AC50" s="24">
        <f t="shared" si="46"/>
        <v>75.5</v>
      </c>
      <c r="AD50" s="24">
        <f t="shared" si="47"/>
        <v>74.666666666666671</v>
      </c>
      <c r="AE50" s="24">
        <f t="shared" si="48"/>
        <v>75</v>
      </c>
      <c r="AF50" s="24">
        <f t="shared" si="49"/>
        <v>73.8</v>
      </c>
      <c r="AG50" s="49"/>
      <c r="AH50" s="24">
        <v>75</v>
      </c>
      <c r="AI50" s="24">
        <v>70</v>
      </c>
      <c r="AJ50" s="24">
        <v>71</v>
      </c>
      <c r="AK50" s="24">
        <v>67</v>
      </c>
      <c r="AL50" s="24">
        <v>69</v>
      </c>
      <c r="AM50" s="24">
        <f t="shared" si="50"/>
        <v>70.5</v>
      </c>
      <c r="AN50" s="24">
        <f t="shared" si="51"/>
        <v>69.333333333333329</v>
      </c>
      <c r="AO50" s="24">
        <f t="shared" si="52"/>
        <v>69.25</v>
      </c>
      <c r="AP50" s="24">
        <f t="shared" si="53"/>
        <v>70.400000000000006</v>
      </c>
    </row>
    <row r="51" spans="1:42" x14ac:dyDescent="0.35">
      <c r="A51" s="17"/>
      <c r="B51" s="28">
        <v>7</v>
      </c>
      <c r="C51" s="17"/>
      <c r="D51" s="24">
        <v>62</v>
      </c>
      <c r="E51" s="24">
        <v>62</v>
      </c>
      <c r="F51" s="24">
        <v>61</v>
      </c>
      <c r="G51" s="24">
        <v>67</v>
      </c>
      <c r="H51" s="24">
        <v>59</v>
      </c>
      <c r="I51" s="24">
        <f t="shared" ref="I51:I57" si="55">AVERAGE(E51:F51)</f>
        <v>61.5</v>
      </c>
      <c r="J51" s="24">
        <f t="shared" si="40"/>
        <v>63.333333333333336</v>
      </c>
      <c r="K51" s="24">
        <f t="shared" si="41"/>
        <v>62.25</v>
      </c>
      <c r="L51" s="24">
        <f t="shared" si="42"/>
        <v>62.2</v>
      </c>
      <c r="M51" s="49"/>
      <c r="N51" s="24">
        <v>71</v>
      </c>
      <c r="O51" s="24">
        <v>75</v>
      </c>
      <c r="P51" s="24">
        <v>71</v>
      </c>
      <c r="Q51" s="24">
        <v>72</v>
      </c>
      <c r="R51" s="24">
        <v>76</v>
      </c>
      <c r="S51" s="24">
        <f t="shared" si="54"/>
        <v>73</v>
      </c>
      <c r="T51" s="24">
        <f t="shared" si="43"/>
        <v>72.666666666666671</v>
      </c>
      <c r="U51" s="24">
        <f t="shared" si="44"/>
        <v>73.5</v>
      </c>
      <c r="V51" s="24">
        <f t="shared" si="45"/>
        <v>73</v>
      </c>
      <c r="W51" s="49"/>
      <c r="X51" s="24">
        <v>83</v>
      </c>
      <c r="Y51" s="24">
        <v>83</v>
      </c>
      <c r="Z51" s="24">
        <v>82</v>
      </c>
      <c r="AA51" s="24">
        <v>85</v>
      </c>
      <c r="AB51" s="24">
        <v>84</v>
      </c>
      <c r="AC51" s="24">
        <f t="shared" si="46"/>
        <v>82.5</v>
      </c>
      <c r="AD51" s="24">
        <f t="shared" si="47"/>
        <v>83.333333333333329</v>
      </c>
      <c r="AE51" s="24">
        <f t="shared" si="48"/>
        <v>83.5</v>
      </c>
      <c r="AF51" s="24">
        <f t="shared" si="49"/>
        <v>83.4</v>
      </c>
      <c r="AG51" s="49"/>
      <c r="AH51" s="24">
        <v>92</v>
      </c>
      <c r="AI51" s="24">
        <v>89</v>
      </c>
      <c r="AJ51" s="24">
        <v>91</v>
      </c>
      <c r="AK51" s="24">
        <v>88</v>
      </c>
      <c r="AL51" s="24">
        <v>92</v>
      </c>
      <c r="AM51" s="24">
        <f t="shared" si="50"/>
        <v>90</v>
      </c>
      <c r="AN51" s="24">
        <f t="shared" si="51"/>
        <v>89.333333333333329</v>
      </c>
      <c r="AO51" s="24">
        <f t="shared" si="52"/>
        <v>90</v>
      </c>
      <c r="AP51" s="24">
        <f t="shared" si="53"/>
        <v>90.4</v>
      </c>
    </row>
    <row r="52" spans="1:42" x14ac:dyDescent="0.35">
      <c r="A52" s="17"/>
      <c r="B52" s="28">
        <v>8</v>
      </c>
      <c r="C52" s="17"/>
      <c r="D52" s="24">
        <v>53</v>
      </c>
      <c r="E52" s="24">
        <v>53</v>
      </c>
      <c r="F52" s="24">
        <v>53</v>
      </c>
      <c r="G52" s="24">
        <v>53</v>
      </c>
      <c r="H52" s="24">
        <v>48</v>
      </c>
      <c r="I52" s="24">
        <f t="shared" si="55"/>
        <v>53</v>
      </c>
      <c r="J52" s="24">
        <f t="shared" si="40"/>
        <v>53</v>
      </c>
      <c r="K52" s="24">
        <f t="shared" si="41"/>
        <v>51.75</v>
      </c>
      <c r="L52" s="24">
        <f t="shared" si="42"/>
        <v>52</v>
      </c>
      <c r="M52" s="49"/>
      <c r="N52" s="24">
        <v>52</v>
      </c>
      <c r="O52" s="24">
        <v>50</v>
      </c>
      <c r="P52" s="24">
        <v>52</v>
      </c>
      <c r="Q52" s="24">
        <v>52</v>
      </c>
      <c r="R52" s="24">
        <v>58</v>
      </c>
      <c r="S52" s="24">
        <f>AVERAGE(O52:P52)</f>
        <v>51</v>
      </c>
      <c r="T52" s="24">
        <f t="shared" si="43"/>
        <v>51.333333333333336</v>
      </c>
      <c r="U52" s="24">
        <f t="shared" si="44"/>
        <v>53</v>
      </c>
      <c r="V52" s="24">
        <f t="shared" si="45"/>
        <v>52.8</v>
      </c>
      <c r="W52" s="49"/>
      <c r="X52" s="24">
        <v>58</v>
      </c>
      <c r="Y52" s="24">
        <v>59</v>
      </c>
      <c r="Z52" s="24">
        <v>63</v>
      </c>
      <c r="AA52" s="24">
        <v>65</v>
      </c>
      <c r="AB52" s="24">
        <v>63</v>
      </c>
      <c r="AC52" s="24">
        <f t="shared" si="46"/>
        <v>61</v>
      </c>
      <c r="AD52" s="24">
        <f t="shared" si="47"/>
        <v>62.333333333333336</v>
      </c>
      <c r="AE52" s="24">
        <f t="shared" si="48"/>
        <v>62.5</v>
      </c>
      <c r="AF52" s="24">
        <f t="shared" si="49"/>
        <v>61.6</v>
      </c>
      <c r="AG52" s="49"/>
      <c r="AH52" s="24">
        <v>65</v>
      </c>
      <c r="AI52" s="24">
        <v>62</v>
      </c>
      <c r="AJ52" s="24">
        <v>66</v>
      </c>
      <c r="AK52" s="24">
        <v>67</v>
      </c>
      <c r="AL52" s="24">
        <v>67</v>
      </c>
      <c r="AM52" s="24">
        <f t="shared" si="50"/>
        <v>64</v>
      </c>
      <c r="AN52" s="24">
        <f t="shared" si="51"/>
        <v>65</v>
      </c>
      <c r="AO52" s="24">
        <f t="shared" si="52"/>
        <v>65.5</v>
      </c>
      <c r="AP52" s="24">
        <f t="shared" si="53"/>
        <v>65.400000000000006</v>
      </c>
    </row>
    <row r="53" spans="1:42" x14ac:dyDescent="0.35">
      <c r="A53" s="17"/>
      <c r="B53" s="28">
        <v>9</v>
      </c>
      <c r="C53" s="17"/>
      <c r="D53" s="24"/>
      <c r="E53" s="24"/>
      <c r="F53" s="24"/>
      <c r="G53" s="24"/>
      <c r="H53" s="24"/>
      <c r="I53" s="24"/>
      <c r="J53" s="24"/>
      <c r="K53" s="24"/>
      <c r="L53" s="24"/>
      <c r="M53" s="49"/>
      <c r="N53" s="24"/>
      <c r="O53" s="24"/>
      <c r="P53" s="24"/>
      <c r="Q53" s="24"/>
      <c r="R53" s="24"/>
      <c r="S53" s="24"/>
      <c r="T53" s="24"/>
      <c r="U53" s="24"/>
      <c r="V53" s="24"/>
      <c r="W53" s="49"/>
      <c r="X53" s="24"/>
      <c r="Y53" s="24"/>
      <c r="Z53" s="24"/>
      <c r="AA53" s="24"/>
      <c r="AB53" s="24"/>
      <c r="AC53" s="24"/>
      <c r="AD53" s="24"/>
      <c r="AE53" s="24"/>
      <c r="AF53" s="24"/>
      <c r="AG53" s="49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1:42" x14ac:dyDescent="0.35">
      <c r="A54" s="17"/>
      <c r="B54" s="28">
        <v>11</v>
      </c>
      <c r="C54" s="17"/>
      <c r="D54" s="24">
        <v>57</v>
      </c>
      <c r="E54" s="24">
        <v>53</v>
      </c>
      <c r="F54" s="24">
        <v>51</v>
      </c>
      <c r="G54" s="24"/>
      <c r="H54" s="24">
        <v>48</v>
      </c>
      <c r="I54" s="24">
        <f t="shared" si="55"/>
        <v>52</v>
      </c>
      <c r="J54" s="24">
        <f t="shared" si="40"/>
        <v>52</v>
      </c>
      <c r="K54" s="24">
        <f t="shared" si="41"/>
        <v>50.666666666666664</v>
      </c>
      <c r="L54" s="24">
        <f t="shared" si="42"/>
        <v>52.25</v>
      </c>
      <c r="M54" s="49"/>
      <c r="N54" s="24">
        <v>62</v>
      </c>
      <c r="O54" s="24">
        <v>61</v>
      </c>
      <c r="P54" s="24">
        <v>64</v>
      </c>
      <c r="Q54" s="24">
        <v>65</v>
      </c>
      <c r="R54" s="24">
        <v>60</v>
      </c>
      <c r="S54" s="24">
        <f t="shared" si="54"/>
        <v>62.5</v>
      </c>
      <c r="T54" s="24">
        <f t="shared" si="43"/>
        <v>63.333333333333336</v>
      </c>
      <c r="U54" s="24">
        <f t="shared" si="44"/>
        <v>62.5</v>
      </c>
      <c r="V54" s="24">
        <f t="shared" si="45"/>
        <v>62.4</v>
      </c>
      <c r="W54" s="49"/>
      <c r="X54" s="24">
        <v>72</v>
      </c>
      <c r="Y54" s="24">
        <v>63</v>
      </c>
      <c r="Z54" s="24">
        <v>64</v>
      </c>
      <c r="AA54" s="24">
        <v>97</v>
      </c>
      <c r="AB54" s="24">
        <v>64</v>
      </c>
      <c r="AC54" s="24">
        <f t="shared" si="46"/>
        <v>63.5</v>
      </c>
      <c r="AD54" s="24">
        <f t="shared" si="47"/>
        <v>74.666666666666671</v>
      </c>
      <c r="AE54" s="24">
        <f t="shared" si="48"/>
        <v>72</v>
      </c>
      <c r="AF54" s="24">
        <f t="shared" si="49"/>
        <v>72</v>
      </c>
      <c r="AG54" s="49"/>
      <c r="AH54" s="24">
        <v>70</v>
      </c>
      <c r="AI54" s="24">
        <v>57</v>
      </c>
      <c r="AJ54" s="24">
        <v>62</v>
      </c>
      <c r="AK54" s="24">
        <v>69</v>
      </c>
      <c r="AL54" s="24">
        <v>68</v>
      </c>
      <c r="AM54" s="24">
        <f t="shared" si="50"/>
        <v>59.5</v>
      </c>
      <c r="AN54" s="24">
        <f t="shared" si="51"/>
        <v>62.666666666666664</v>
      </c>
      <c r="AO54" s="24">
        <f t="shared" si="52"/>
        <v>64</v>
      </c>
      <c r="AP54" s="24">
        <f t="shared" si="53"/>
        <v>65.2</v>
      </c>
    </row>
    <row r="55" spans="1:42" x14ac:dyDescent="0.35">
      <c r="A55" s="17"/>
      <c r="B55" s="28">
        <v>12</v>
      </c>
      <c r="C55" s="17"/>
      <c r="D55" s="24">
        <v>58</v>
      </c>
      <c r="E55" s="24">
        <v>56</v>
      </c>
      <c r="F55" s="24">
        <v>54</v>
      </c>
      <c r="G55" s="24">
        <v>53</v>
      </c>
      <c r="H55" s="24">
        <v>52</v>
      </c>
      <c r="I55" s="24">
        <v>129</v>
      </c>
      <c r="J55" s="24">
        <f t="shared" si="40"/>
        <v>54.333333333333336</v>
      </c>
      <c r="K55" s="24">
        <f t="shared" si="41"/>
        <v>53.75</v>
      </c>
      <c r="L55" s="24">
        <f t="shared" si="42"/>
        <v>54.6</v>
      </c>
      <c r="M55" s="49"/>
      <c r="N55" s="24">
        <v>61</v>
      </c>
      <c r="O55" s="24">
        <v>68</v>
      </c>
      <c r="P55" s="24">
        <v>63</v>
      </c>
      <c r="Q55" s="24">
        <v>67</v>
      </c>
      <c r="R55" s="24">
        <v>65</v>
      </c>
      <c r="S55" s="24">
        <f t="shared" si="54"/>
        <v>65.5</v>
      </c>
      <c r="T55" s="24">
        <f t="shared" si="43"/>
        <v>66</v>
      </c>
      <c r="U55" s="24">
        <f t="shared" si="44"/>
        <v>65.75</v>
      </c>
      <c r="V55" s="24">
        <f t="shared" si="45"/>
        <v>64.8</v>
      </c>
      <c r="W55" s="49"/>
      <c r="X55" s="24">
        <v>66</v>
      </c>
      <c r="Y55" s="24">
        <v>74</v>
      </c>
      <c r="Z55" s="24">
        <v>78</v>
      </c>
      <c r="AA55" s="24">
        <v>73</v>
      </c>
      <c r="AB55" s="24">
        <v>80</v>
      </c>
      <c r="AC55" s="24">
        <f t="shared" si="46"/>
        <v>76</v>
      </c>
      <c r="AD55" s="24">
        <f t="shared" si="47"/>
        <v>75</v>
      </c>
      <c r="AE55" s="24">
        <f t="shared" si="48"/>
        <v>76.25</v>
      </c>
      <c r="AF55" s="24">
        <f t="shared" si="49"/>
        <v>74.2</v>
      </c>
      <c r="AG55" s="49"/>
      <c r="AH55" s="24">
        <v>68</v>
      </c>
      <c r="AI55" s="24">
        <v>77</v>
      </c>
      <c r="AJ55" s="24">
        <v>71</v>
      </c>
      <c r="AK55" s="24">
        <v>69</v>
      </c>
      <c r="AL55" s="24">
        <v>67</v>
      </c>
      <c r="AM55" s="24">
        <f t="shared" si="50"/>
        <v>74</v>
      </c>
      <c r="AN55" s="24">
        <f t="shared" si="51"/>
        <v>72.333333333333329</v>
      </c>
      <c r="AO55" s="24">
        <f t="shared" si="52"/>
        <v>71</v>
      </c>
      <c r="AP55" s="24">
        <f t="shared" si="53"/>
        <v>70.400000000000006</v>
      </c>
    </row>
    <row r="56" spans="1:42" x14ac:dyDescent="0.35">
      <c r="A56" s="17"/>
      <c r="B56" s="28">
        <v>13</v>
      </c>
      <c r="C56" s="17"/>
      <c r="D56" s="24">
        <v>46</v>
      </c>
      <c r="E56" s="24">
        <v>43</v>
      </c>
      <c r="F56" s="24">
        <v>47</v>
      </c>
      <c r="G56" s="24">
        <v>47</v>
      </c>
      <c r="H56" s="24">
        <v>46</v>
      </c>
      <c r="I56" s="24">
        <f t="shared" ref="I56" si="56">AVERAGE(E56:F56)</f>
        <v>45</v>
      </c>
      <c r="J56" s="24">
        <f t="shared" si="40"/>
        <v>45.666666666666664</v>
      </c>
      <c r="K56" s="24">
        <f t="shared" si="41"/>
        <v>45.75</v>
      </c>
      <c r="L56" s="24">
        <f t="shared" si="42"/>
        <v>45.8</v>
      </c>
      <c r="M56" s="49"/>
      <c r="N56" s="24">
        <v>59</v>
      </c>
      <c r="O56" s="24">
        <v>58</v>
      </c>
      <c r="P56" s="24">
        <v>56</v>
      </c>
      <c r="Q56" s="24">
        <v>61</v>
      </c>
      <c r="R56" s="24">
        <v>55</v>
      </c>
      <c r="S56" s="24">
        <f t="shared" si="54"/>
        <v>57</v>
      </c>
      <c r="T56" s="24">
        <f t="shared" si="43"/>
        <v>58.333333333333336</v>
      </c>
      <c r="U56" s="24">
        <f t="shared" si="44"/>
        <v>57.5</v>
      </c>
      <c r="V56" s="24">
        <f t="shared" si="45"/>
        <v>57.8</v>
      </c>
      <c r="W56" s="49"/>
      <c r="X56" s="24">
        <v>65</v>
      </c>
      <c r="Y56" s="24">
        <v>66</v>
      </c>
      <c r="Z56" s="24">
        <v>68</v>
      </c>
      <c r="AA56" s="24">
        <v>65</v>
      </c>
      <c r="AB56" s="24">
        <v>60</v>
      </c>
      <c r="AC56" s="24">
        <f t="shared" si="46"/>
        <v>67</v>
      </c>
      <c r="AD56" s="24">
        <f t="shared" si="47"/>
        <v>66.333333333333329</v>
      </c>
      <c r="AE56" s="24">
        <f t="shared" si="48"/>
        <v>64.75</v>
      </c>
      <c r="AF56" s="24">
        <f t="shared" si="49"/>
        <v>64.8</v>
      </c>
      <c r="AG56" s="49"/>
      <c r="AH56" s="24">
        <v>60</v>
      </c>
      <c r="AI56" s="24">
        <v>64</v>
      </c>
      <c r="AJ56" s="24">
        <v>61</v>
      </c>
      <c r="AK56" s="24">
        <v>60</v>
      </c>
      <c r="AL56" s="24">
        <v>65</v>
      </c>
      <c r="AM56" s="24">
        <f t="shared" si="50"/>
        <v>62.5</v>
      </c>
      <c r="AN56" s="24">
        <f t="shared" si="51"/>
        <v>61.666666666666664</v>
      </c>
      <c r="AO56" s="24">
        <f t="shared" si="52"/>
        <v>62.5</v>
      </c>
      <c r="AP56" s="24">
        <f t="shared" si="53"/>
        <v>62</v>
      </c>
    </row>
    <row r="57" spans="1:42" x14ac:dyDescent="0.35">
      <c r="A57" s="17"/>
      <c r="B57" s="28">
        <v>14</v>
      </c>
      <c r="C57" s="17"/>
      <c r="D57" s="24">
        <v>73</v>
      </c>
      <c r="E57" s="24">
        <v>61</v>
      </c>
      <c r="F57" s="24">
        <v>59</v>
      </c>
      <c r="G57" s="24">
        <v>66</v>
      </c>
      <c r="H57" s="24">
        <v>62</v>
      </c>
      <c r="I57" s="24">
        <f t="shared" si="55"/>
        <v>60</v>
      </c>
      <c r="J57" s="24">
        <f t="shared" si="40"/>
        <v>62</v>
      </c>
      <c r="K57" s="24">
        <f t="shared" si="41"/>
        <v>62</v>
      </c>
      <c r="L57" s="24">
        <f t="shared" si="42"/>
        <v>64.2</v>
      </c>
      <c r="M57" s="49"/>
      <c r="N57" s="24">
        <v>69</v>
      </c>
      <c r="O57" s="24">
        <v>63</v>
      </c>
      <c r="P57" s="24">
        <v>65</v>
      </c>
      <c r="Q57" s="24">
        <v>59</v>
      </c>
      <c r="R57" s="24">
        <v>62</v>
      </c>
      <c r="S57" s="24">
        <f t="shared" si="54"/>
        <v>64</v>
      </c>
      <c r="T57" s="24">
        <f t="shared" si="43"/>
        <v>62.333333333333336</v>
      </c>
      <c r="U57" s="24">
        <f t="shared" si="44"/>
        <v>62.25</v>
      </c>
      <c r="V57" s="24">
        <f t="shared" si="45"/>
        <v>63.6</v>
      </c>
      <c r="W57" s="49"/>
      <c r="X57" s="24">
        <v>71</v>
      </c>
      <c r="Y57" s="24">
        <v>64</v>
      </c>
      <c r="Z57" s="24">
        <v>64</v>
      </c>
      <c r="AA57" s="24">
        <v>65</v>
      </c>
      <c r="AB57" s="24">
        <v>63</v>
      </c>
      <c r="AC57" s="24">
        <f t="shared" si="46"/>
        <v>64</v>
      </c>
      <c r="AD57" s="24">
        <f t="shared" si="47"/>
        <v>64.333333333333329</v>
      </c>
      <c r="AE57" s="24">
        <f t="shared" si="48"/>
        <v>64</v>
      </c>
      <c r="AF57" s="24">
        <f t="shared" si="49"/>
        <v>65.400000000000006</v>
      </c>
      <c r="AG57" s="49"/>
      <c r="AH57" s="24">
        <v>73</v>
      </c>
      <c r="AI57" s="24">
        <v>77</v>
      </c>
      <c r="AJ57" s="24">
        <v>71</v>
      </c>
      <c r="AK57" s="24">
        <v>76</v>
      </c>
      <c r="AL57" s="24">
        <v>73</v>
      </c>
      <c r="AM57" s="24">
        <f t="shared" si="50"/>
        <v>74</v>
      </c>
      <c r="AN57" s="24">
        <f t="shared" si="51"/>
        <v>74.666666666666671</v>
      </c>
      <c r="AO57" s="24">
        <f t="shared" si="52"/>
        <v>74.25</v>
      </c>
      <c r="AP57" s="24">
        <f t="shared" si="53"/>
        <v>74</v>
      </c>
    </row>
    <row r="58" spans="1:42" x14ac:dyDescent="0.35">
      <c r="A58" s="17"/>
      <c r="B58" s="17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49"/>
      <c r="N58" s="18"/>
      <c r="O58" s="18"/>
      <c r="P58" s="18"/>
      <c r="Q58" s="18"/>
      <c r="R58" s="18"/>
      <c r="S58" s="18"/>
      <c r="T58" s="18"/>
      <c r="U58" s="18"/>
      <c r="V58" s="18"/>
      <c r="W58" s="49"/>
      <c r="X58" s="18"/>
      <c r="Y58" s="18"/>
      <c r="Z58" s="18"/>
      <c r="AA58" s="18"/>
      <c r="AB58" s="18"/>
      <c r="AC58" s="18"/>
      <c r="AD58" s="18"/>
      <c r="AE58" s="18"/>
      <c r="AF58" s="18"/>
      <c r="AG58" s="49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1:42" x14ac:dyDescent="0.35">
      <c r="A59" s="17"/>
      <c r="B59" s="22"/>
      <c r="C59" s="18" t="e">
        <f t="shared" ref="C59" si="57">AVERAGE(C46:C50)</f>
        <v>#DIV/0!</v>
      </c>
      <c r="D59" s="23">
        <f>AVERAGE(D46:D57)</f>
        <v>56.909090909090907</v>
      </c>
      <c r="E59" s="23">
        <f>AVERAGE(E46:E57)</f>
        <v>54.18181818181818</v>
      </c>
      <c r="F59" s="23">
        <f t="shared" ref="F59:AP59" si="58">AVERAGE(F46:F57)</f>
        <v>53.18181818181818</v>
      </c>
      <c r="G59" s="23">
        <f t="shared" si="58"/>
        <v>53.6</v>
      </c>
      <c r="H59" s="23">
        <f t="shared" si="58"/>
        <v>52.18181818181818</v>
      </c>
      <c r="I59" s="23">
        <f t="shared" si="58"/>
        <v>66.545454545454547</v>
      </c>
      <c r="J59" s="23">
        <f t="shared" si="58"/>
        <v>53.606060606060602</v>
      </c>
      <c r="K59" s="23">
        <f t="shared" si="58"/>
        <v>53.219696969696976</v>
      </c>
      <c r="L59" s="23">
        <f t="shared" si="58"/>
        <v>53.986363636363642</v>
      </c>
      <c r="M59" s="37">
        <f t="shared" si="58"/>
        <v>118</v>
      </c>
      <c r="N59" s="23">
        <f t="shared" si="58"/>
        <v>61.81818181818182</v>
      </c>
      <c r="O59" s="23">
        <f t="shared" si="58"/>
        <v>61.727272727272727</v>
      </c>
      <c r="P59" s="23">
        <f t="shared" si="58"/>
        <v>60.727272727272727</v>
      </c>
      <c r="Q59" s="23">
        <f t="shared" si="58"/>
        <v>61.636363636363633</v>
      </c>
      <c r="R59" s="23">
        <f t="shared" si="58"/>
        <v>61.909090909090907</v>
      </c>
      <c r="S59" s="23">
        <f t="shared" si="58"/>
        <v>67.5</v>
      </c>
      <c r="T59" s="23">
        <f t="shared" si="58"/>
        <v>61.363636363636367</v>
      </c>
      <c r="U59" s="23">
        <f t="shared" si="58"/>
        <v>61.5</v>
      </c>
      <c r="V59" s="23">
        <f t="shared" si="58"/>
        <v>61.563636363636355</v>
      </c>
      <c r="W59" s="37" t="e">
        <f t="shared" si="58"/>
        <v>#DIV/0!</v>
      </c>
      <c r="X59" s="23">
        <f t="shared" si="58"/>
        <v>68</v>
      </c>
      <c r="Y59" s="23">
        <f t="shared" si="58"/>
        <v>68.181818181818187</v>
      </c>
      <c r="Z59" s="23">
        <f t="shared" si="58"/>
        <v>70.090909090909093</v>
      </c>
      <c r="AA59" s="23">
        <f t="shared" si="58"/>
        <v>69.818181818181813</v>
      </c>
      <c r="AB59" s="23">
        <f t="shared" si="58"/>
        <v>67.099999999999994</v>
      </c>
      <c r="AC59" s="23">
        <f t="shared" si="58"/>
        <v>69.13636363636364</v>
      </c>
      <c r="AD59" s="23">
        <f t="shared" si="58"/>
        <v>69.363636363636374</v>
      </c>
      <c r="AE59" s="23">
        <f t="shared" si="58"/>
        <v>68.856060606060609</v>
      </c>
      <c r="AF59" s="23">
        <f t="shared" si="58"/>
        <v>68.690909090909088</v>
      </c>
      <c r="AG59" s="37" t="e">
        <f t="shared" si="58"/>
        <v>#DIV/0!</v>
      </c>
      <c r="AH59" s="23">
        <f t="shared" si="58"/>
        <v>72.181818181818187</v>
      </c>
      <c r="AI59" s="23">
        <f t="shared" si="58"/>
        <v>69.727272727272734</v>
      </c>
      <c r="AJ59" s="23">
        <f t="shared" si="58"/>
        <v>70</v>
      </c>
      <c r="AK59" s="23">
        <f t="shared" si="58"/>
        <v>70</v>
      </c>
      <c r="AL59" s="23">
        <f t="shared" si="58"/>
        <v>69.3</v>
      </c>
      <c r="AM59" s="23">
        <f t="shared" si="58"/>
        <v>69.86363636363636</v>
      </c>
      <c r="AN59" s="23">
        <f t="shared" si="58"/>
        <v>69.909090909090892</v>
      </c>
      <c r="AO59" s="23">
        <f t="shared" si="58"/>
        <v>70.143939393939391</v>
      </c>
      <c r="AP59" s="23">
        <f t="shared" si="58"/>
        <v>70.604545454545459</v>
      </c>
    </row>
    <row r="60" spans="1:42" x14ac:dyDescent="0.35">
      <c r="A60" s="18"/>
      <c r="B60" s="23"/>
      <c r="C60" s="18" t="e">
        <f t="shared" ref="C60" si="59">STDEV(C46:C50)</f>
        <v>#DIV/0!</v>
      </c>
      <c r="D60" s="23">
        <f>STDEV(D46:D57)</f>
        <v>7.7518326278957304</v>
      </c>
      <c r="E60" s="23">
        <f>STDEV(E46:E57)</f>
        <v>6.2099626700678643</v>
      </c>
      <c r="F60" s="23">
        <f t="shared" ref="F60:AP60" si="60">STDEV(F46:F57)</f>
        <v>5.2880654651428411</v>
      </c>
      <c r="G60" s="23">
        <f t="shared" si="60"/>
        <v>7.933053216343219</v>
      </c>
      <c r="H60" s="23">
        <f t="shared" si="60"/>
        <v>6.046787276201834</v>
      </c>
      <c r="I60" s="23">
        <f t="shared" si="60"/>
        <v>31.056766207587152</v>
      </c>
      <c r="J60" s="23">
        <f t="shared" si="60"/>
        <v>6.0933810753384936</v>
      </c>
      <c r="K60" s="23">
        <f t="shared" si="60"/>
        <v>6.0237115643181598</v>
      </c>
      <c r="L60" s="23">
        <f t="shared" si="60"/>
        <v>6.2675390269662756</v>
      </c>
      <c r="M60" s="37" t="e">
        <f t="shared" si="60"/>
        <v>#DIV/0!</v>
      </c>
      <c r="N60" s="23">
        <f t="shared" si="60"/>
        <v>5.9969689313549361</v>
      </c>
      <c r="O60" s="23">
        <f t="shared" si="60"/>
        <v>7.1005761610014169</v>
      </c>
      <c r="P60" s="23">
        <f t="shared" si="60"/>
        <v>6.8277508608751694</v>
      </c>
      <c r="Q60" s="23">
        <f t="shared" si="60"/>
        <v>6.0045437340855008</v>
      </c>
      <c r="R60" s="23">
        <f t="shared" si="60"/>
        <v>7.6348483345059854</v>
      </c>
      <c r="S60" s="23">
        <f t="shared" si="60"/>
        <v>20.521939479493646</v>
      </c>
      <c r="T60" s="23">
        <f t="shared" si="60"/>
        <v>6.3007134436498458</v>
      </c>
      <c r="U60" s="23">
        <f t="shared" si="60"/>
        <v>6.3442887702247601</v>
      </c>
      <c r="V60" s="23">
        <f t="shared" si="60"/>
        <v>6.1447982435996593</v>
      </c>
      <c r="W60" s="37" t="e">
        <f t="shared" si="60"/>
        <v>#DIV/0!</v>
      </c>
      <c r="X60" s="23">
        <f t="shared" si="60"/>
        <v>6.6181568431097189</v>
      </c>
      <c r="Y60" s="23">
        <f t="shared" si="60"/>
        <v>7.1668428449099091</v>
      </c>
      <c r="Z60" s="23">
        <f t="shared" si="60"/>
        <v>8.0430659011914631</v>
      </c>
      <c r="AA60" s="23">
        <f t="shared" si="60"/>
        <v>11.720223392224058</v>
      </c>
      <c r="AB60" s="23">
        <f t="shared" si="60"/>
        <v>9.7462243401683022</v>
      </c>
      <c r="AC60" s="23">
        <f t="shared" si="60"/>
        <v>7.152240589811381</v>
      </c>
      <c r="AD60" s="23">
        <f t="shared" si="60"/>
        <v>6.9305355660528321</v>
      </c>
      <c r="AE60" s="23">
        <f t="shared" si="60"/>
        <v>7.1948178601271096</v>
      </c>
      <c r="AF60" s="23">
        <f t="shared" si="60"/>
        <v>6.8412651674167035</v>
      </c>
      <c r="AG60" s="37" t="e">
        <f t="shared" si="60"/>
        <v>#DIV/0!</v>
      </c>
      <c r="AH60" s="23">
        <f t="shared" si="60"/>
        <v>13.21981983098242</v>
      </c>
      <c r="AI60" s="23">
        <f t="shared" si="60"/>
        <v>10.891197446478584</v>
      </c>
      <c r="AJ60" s="23">
        <f t="shared" si="60"/>
        <v>10.742439201596628</v>
      </c>
      <c r="AK60" s="23">
        <f t="shared" si="60"/>
        <v>9.6436507609929549</v>
      </c>
      <c r="AL60" s="23">
        <f t="shared" si="60"/>
        <v>9.0805041465524035</v>
      </c>
      <c r="AM60" s="23">
        <f t="shared" si="60"/>
        <v>10.64915703023228</v>
      </c>
      <c r="AN60" s="23">
        <f t="shared" si="60"/>
        <v>10.156651798578935</v>
      </c>
      <c r="AO60" s="23">
        <f t="shared" si="60"/>
        <v>9.9598562928256431</v>
      </c>
      <c r="AP60" s="23">
        <f t="shared" si="60"/>
        <v>10.564195533628162</v>
      </c>
    </row>
    <row r="61" spans="1:42" x14ac:dyDescent="0.35">
      <c r="A61" s="17"/>
      <c r="B61" s="17"/>
      <c r="C61" s="17"/>
      <c r="D61" s="18"/>
      <c r="E61" s="18"/>
      <c r="F61" s="18"/>
      <c r="G61" s="18"/>
      <c r="H61" s="18"/>
      <c r="I61" s="18"/>
      <c r="J61" s="18"/>
      <c r="K61" s="37"/>
      <c r="L61" s="37">
        <f>AVERAGE(L46:L57,L67:L78)</f>
        <v>53.138636363636358</v>
      </c>
      <c r="M61" s="51"/>
      <c r="N61" s="37"/>
      <c r="O61" s="37"/>
      <c r="P61" s="37"/>
      <c r="Q61" s="37"/>
      <c r="R61" s="37"/>
      <c r="S61" s="37"/>
      <c r="T61" s="37"/>
      <c r="U61" s="37"/>
      <c r="V61" s="37">
        <f>AVERAGE(V46:V57,V67:V78)</f>
        <v>61.072727272727271</v>
      </c>
      <c r="W61" s="51"/>
      <c r="X61" s="37"/>
      <c r="Y61" s="37"/>
      <c r="Z61" s="37"/>
      <c r="AA61" s="37"/>
      <c r="AB61" s="37"/>
      <c r="AC61" s="37"/>
      <c r="AD61" s="37"/>
      <c r="AE61" s="37"/>
      <c r="AF61" s="37">
        <f>AVERAGE(AF46:AF57,AF67:AF78)</f>
        <v>67.581818181818178</v>
      </c>
      <c r="AG61" s="51"/>
      <c r="AH61" s="37"/>
      <c r="AI61" s="37"/>
      <c r="AJ61" s="37"/>
      <c r="AK61" s="37"/>
      <c r="AL61" s="37"/>
      <c r="AM61" s="37"/>
      <c r="AN61" s="37"/>
      <c r="AO61" s="37"/>
      <c r="AP61" s="37">
        <f>AVERAGE(AP46:AP57,AP67:AP78)</f>
        <v>70.302272727272737</v>
      </c>
    </row>
    <row r="62" spans="1:42" x14ac:dyDescent="0.35">
      <c r="A62" s="17"/>
      <c r="B62" s="19"/>
      <c r="C62" s="17"/>
      <c r="D62" s="18"/>
      <c r="E62" s="18"/>
      <c r="F62" s="18"/>
      <c r="G62" s="18"/>
      <c r="H62" s="18"/>
      <c r="I62" s="18"/>
      <c r="J62" s="18"/>
      <c r="K62" s="37"/>
      <c r="L62" s="37">
        <f>STDEV(L47:L58,L68:L79)</f>
        <v>5.6997524184458719</v>
      </c>
      <c r="M62" s="51"/>
      <c r="N62" s="37"/>
      <c r="O62" s="37"/>
      <c r="P62" s="37"/>
      <c r="Q62" s="37"/>
      <c r="R62" s="37"/>
      <c r="S62" s="37"/>
      <c r="T62" s="37"/>
      <c r="U62" s="37"/>
      <c r="V62" s="37">
        <f>STDEV(V47:V58,V68:V79)</f>
        <v>6.3496373704992193</v>
      </c>
      <c r="W62" s="51"/>
      <c r="X62" s="37"/>
      <c r="Y62" s="37"/>
      <c r="Z62" s="37"/>
      <c r="AA62" s="37"/>
      <c r="AB62" s="37"/>
      <c r="AC62" s="37"/>
      <c r="AD62" s="37"/>
      <c r="AE62" s="37"/>
      <c r="AF62" s="37">
        <f>STDEV(AF47:AF58,AF68:AF79)</f>
        <v>6.7571093165487177</v>
      </c>
      <c r="AG62" s="51"/>
      <c r="AH62" s="37"/>
      <c r="AI62" s="37"/>
      <c r="AJ62" s="37"/>
      <c r="AK62" s="37"/>
      <c r="AL62" s="37"/>
      <c r="AM62" s="37"/>
      <c r="AN62" s="37"/>
      <c r="AO62" s="37"/>
      <c r="AP62" s="37">
        <f>STDEV(AP47:AP58,AP68:AP79)</f>
        <v>9.715376783873678</v>
      </c>
    </row>
    <row r="63" spans="1:42" x14ac:dyDescent="0.35">
      <c r="A63" s="17"/>
      <c r="B63" s="20"/>
      <c r="C63" s="17"/>
      <c r="D63" s="119" t="s">
        <v>22</v>
      </c>
      <c r="E63" s="119"/>
      <c r="F63" s="119"/>
      <c r="G63" s="119"/>
      <c r="H63" s="119"/>
      <c r="I63" s="119"/>
      <c r="J63" s="119"/>
      <c r="K63" s="119"/>
      <c r="L63" s="119"/>
      <c r="M63" s="49"/>
      <c r="N63" s="119" t="s">
        <v>22</v>
      </c>
      <c r="O63" s="119"/>
      <c r="P63" s="119"/>
      <c r="Q63" s="119"/>
      <c r="R63" s="119"/>
      <c r="S63" s="119"/>
      <c r="T63" s="119"/>
      <c r="U63" s="119"/>
      <c r="V63" s="119"/>
      <c r="W63" s="49"/>
      <c r="X63" s="119" t="s">
        <v>22</v>
      </c>
      <c r="Y63" s="119"/>
      <c r="Z63" s="119"/>
      <c r="AA63" s="119"/>
      <c r="AB63" s="119"/>
      <c r="AC63" s="119"/>
      <c r="AD63" s="119"/>
      <c r="AE63" s="119"/>
      <c r="AF63" s="119"/>
      <c r="AG63" s="49"/>
      <c r="AH63" s="119" t="s">
        <v>22</v>
      </c>
      <c r="AI63" s="119"/>
      <c r="AJ63" s="119"/>
      <c r="AK63" s="119"/>
      <c r="AL63" s="119"/>
      <c r="AM63" s="119"/>
      <c r="AN63" s="119"/>
      <c r="AO63" s="119"/>
      <c r="AP63" s="119"/>
    </row>
    <row r="64" spans="1:42" x14ac:dyDescent="0.35">
      <c r="A64" s="17"/>
      <c r="B64" s="17"/>
      <c r="C64" s="17"/>
      <c r="D64" s="118" t="s">
        <v>15</v>
      </c>
      <c r="E64" s="118"/>
      <c r="F64" s="118"/>
      <c r="G64" s="118"/>
      <c r="H64" s="118"/>
      <c r="I64" s="118"/>
      <c r="J64" s="118"/>
      <c r="K64" s="118"/>
      <c r="L64" s="118"/>
      <c r="M64" s="49"/>
      <c r="N64" s="118" t="s">
        <v>16</v>
      </c>
      <c r="O64" s="118"/>
      <c r="P64" s="118"/>
      <c r="Q64" s="118"/>
      <c r="R64" s="118"/>
      <c r="S64" s="118"/>
      <c r="T64" s="118"/>
      <c r="U64" s="118"/>
      <c r="V64" s="118"/>
      <c r="W64" s="49"/>
      <c r="X64" s="118" t="s">
        <v>17</v>
      </c>
      <c r="Y64" s="118"/>
      <c r="Z64" s="118"/>
      <c r="AA64" s="118"/>
      <c r="AB64" s="118"/>
      <c r="AC64" s="118"/>
      <c r="AD64" s="118"/>
      <c r="AE64" s="118"/>
      <c r="AF64" s="118"/>
      <c r="AG64" s="49"/>
      <c r="AH64" s="118" t="s">
        <v>18</v>
      </c>
      <c r="AI64" s="118"/>
      <c r="AJ64" s="118"/>
      <c r="AK64" s="118"/>
      <c r="AL64" s="118"/>
      <c r="AM64" s="118"/>
      <c r="AN64" s="118"/>
      <c r="AO64" s="118"/>
      <c r="AP64" s="118"/>
    </row>
    <row r="65" spans="1:42" x14ac:dyDescent="0.35">
      <c r="A65" s="17"/>
      <c r="B65" s="17"/>
      <c r="C65" s="17"/>
      <c r="D65" s="24">
        <v>1</v>
      </c>
      <c r="E65" s="24">
        <v>2</v>
      </c>
      <c r="F65" s="24">
        <v>3</v>
      </c>
      <c r="G65" s="24">
        <v>4</v>
      </c>
      <c r="H65" s="24">
        <v>5</v>
      </c>
      <c r="I65" s="24" t="s">
        <v>56</v>
      </c>
      <c r="J65" s="24" t="s">
        <v>57</v>
      </c>
      <c r="K65" s="24" t="s">
        <v>58</v>
      </c>
      <c r="L65" s="24" t="s">
        <v>59</v>
      </c>
      <c r="M65" s="49"/>
      <c r="N65" s="24">
        <v>1</v>
      </c>
      <c r="O65" s="24">
        <v>2</v>
      </c>
      <c r="P65" s="24">
        <v>3</v>
      </c>
      <c r="Q65" s="24">
        <v>4</v>
      </c>
      <c r="R65" s="24">
        <v>5</v>
      </c>
      <c r="S65" s="24" t="s">
        <v>56</v>
      </c>
      <c r="T65" s="24" t="s">
        <v>57</v>
      </c>
      <c r="U65" s="24" t="s">
        <v>58</v>
      </c>
      <c r="V65" s="24" t="s">
        <v>59</v>
      </c>
      <c r="W65" s="49"/>
      <c r="X65" s="24">
        <v>1</v>
      </c>
      <c r="Y65" s="24">
        <v>2</v>
      </c>
      <c r="Z65" s="24">
        <v>3</v>
      </c>
      <c r="AA65" s="24">
        <v>4</v>
      </c>
      <c r="AB65" s="24">
        <v>5</v>
      </c>
      <c r="AC65" s="24" t="s">
        <v>56</v>
      </c>
      <c r="AD65" s="24" t="s">
        <v>57</v>
      </c>
      <c r="AE65" s="24" t="s">
        <v>58</v>
      </c>
      <c r="AF65" s="24" t="s">
        <v>59</v>
      </c>
      <c r="AG65" s="49"/>
      <c r="AH65" s="24">
        <v>1</v>
      </c>
      <c r="AI65" s="24">
        <v>2</v>
      </c>
      <c r="AJ65" s="24">
        <v>3</v>
      </c>
      <c r="AK65" s="24">
        <v>4</v>
      </c>
      <c r="AL65" s="24">
        <v>5</v>
      </c>
      <c r="AM65" s="24" t="s">
        <v>56</v>
      </c>
      <c r="AN65" s="24" t="s">
        <v>57</v>
      </c>
      <c r="AO65" s="24" t="s">
        <v>58</v>
      </c>
      <c r="AP65" s="24" t="s">
        <v>59</v>
      </c>
    </row>
    <row r="66" spans="1:42" x14ac:dyDescent="0.35">
      <c r="A66" s="17"/>
      <c r="B66" s="28">
        <v>1</v>
      </c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49"/>
      <c r="N66" s="18"/>
      <c r="O66" s="18"/>
      <c r="P66" s="18"/>
      <c r="Q66" s="18"/>
      <c r="R66" s="18"/>
      <c r="S66" s="18"/>
      <c r="T66" s="18"/>
      <c r="U66" s="18"/>
      <c r="V66" s="18"/>
      <c r="W66" s="49"/>
      <c r="X66" s="18"/>
      <c r="Y66" s="18"/>
      <c r="Z66" s="18"/>
      <c r="AA66" s="18"/>
      <c r="AB66" s="18"/>
      <c r="AC66" s="18"/>
      <c r="AD66" s="18"/>
      <c r="AE66" s="18"/>
      <c r="AF66" s="18"/>
      <c r="AG66" s="49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1:42" x14ac:dyDescent="0.35">
      <c r="A67" s="17"/>
      <c r="B67" s="28">
        <v>2</v>
      </c>
      <c r="C67" s="17"/>
      <c r="D67" s="24">
        <v>50</v>
      </c>
      <c r="E67" s="24">
        <v>52</v>
      </c>
      <c r="F67" s="24">
        <v>50</v>
      </c>
      <c r="G67" s="24">
        <v>50</v>
      </c>
      <c r="H67" s="24">
        <v>54</v>
      </c>
      <c r="I67" s="24">
        <f>AVERAGE(E67:F67)</f>
        <v>51</v>
      </c>
      <c r="J67" s="24">
        <f>AVERAGE(E67:G67)</f>
        <v>50.666666666666664</v>
      </c>
      <c r="K67" s="24">
        <f>AVERAGE(E67:H67)</f>
        <v>51.5</v>
      </c>
      <c r="L67" s="24">
        <f>AVERAGE(D67:H67)</f>
        <v>51.2</v>
      </c>
      <c r="M67" s="49"/>
      <c r="N67" s="24">
        <v>64</v>
      </c>
      <c r="O67" s="24">
        <v>61</v>
      </c>
      <c r="P67" s="24">
        <v>64</v>
      </c>
      <c r="Q67" s="24">
        <v>59</v>
      </c>
      <c r="R67" s="24">
        <v>54</v>
      </c>
      <c r="S67" s="24">
        <f>AVERAGE(O67:P67)</f>
        <v>62.5</v>
      </c>
      <c r="T67" s="24">
        <f>AVERAGE(O67:Q67)</f>
        <v>61.333333333333336</v>
      </c>
      <c r="U67" s="24">
        <f>AVERAGE(O67:R67)</f>
        <v>59.5</v>
      </c>
      <c r="V67" s="24">
        <f>AVERAGE(N67:R67)</f>
        <v>60.4</v>
      </c>
      <c r="W67" s="49"/>
      <c r="X67" s="24">
        <v>67</v>
      </c>
      <c r="Y67" s="24">
        <v>59</v>
      </c>
      <c r="Z67" s="24">
        <v>61</v>
      </c>
      <c r="AA67" s="24">
        <v>50</v>
      </c>
      <c r="AB67" s="24">
        <v>57</v>
      </c>
      <c r="AC67" s="24">
        <f>AVERAGE(Y67:Z67)</f>
        <v>60</v>
      </c>
      <c r="AD67" s="24">
        <f>AVERAGE(Y67:AA67)</f>
        <v>56.666666666666664</v>
      </c>
      <c r="AE67" s="24">
        <f>AVERAGE(Y67:AB67)</f>
        <v>56.75</v>
      </c>
      <c r="AF67" s="24">
        <f>AVERAGE(X67:AB67)</f>
        <v>58.8</v>
      </c>
      <c r="AG67" s="49"/>
      <c r="AH67" s="24">
        <v>67</v>
      </c>
      <c r="AI67" s="24">
        <v>67</v>
      </c>
      <c r="AJ67" s="24">
        <v>78</v>
      </c>
      <c r="AK67" s="24">
        <v>63</v>
      </c>
      <c r="AL67" s="24">
        <v>64</v>
      </c>
      <c r="AM67" s="24">
        <f>AVERAGE(AI67:AJ67)</f>
        <v>72.5</v>
      </c>
      <c r="AN67" s="24">
        <f>AVERAGE(AI67:AK67)</f>
        <v>69.333333333333329</v>
      </c>
      <c r="AO67" s="24">
        <f>AVERAGE(AI67:AL67)</f>
        <v>68</v>
      </c>
      <c r="AP67" s="24">
        <f>AVERAGE(AH67:AL67)</f>
        <v>67.8</v>
      </c>
    </row>
    <row r="68" spans="1:42" x14ac:dyDescent="0.35">
      <c r="A68" s="17"/>
      <c r="B68" s="28">
        <v>3</v>
      </c>
      <c r="C68" s="17"/>
      <c r="D68" s="24">
        <v>48</v>
      </c>
      <c r="E68" s="24">
        <v>46</v>
      </c>
      <c r="F68" s="24">
        <v>42</v>
      </c>
      <c r="G68" s="24">
        <v>42</v>
      </c>
      <c r="H68" s="24">
        <v>43</v>
      </c>
      <c r="I68" s="24">
        <f t="shared" ref="I68:I78" si="61">AVERAGE(E68:F68)</f>
        <v>44</v>
      </c>
      <c r="J68" s="24">
        <f t="shared" ref="J68:J78" si="62">AVERAGE(E68:G68)</f>
        <v>43.333333333333336</v>
      </c>
      <c r="K68" s="24">
        <f t="shared" ref="K68:K78" si="63">AVERAGE(E68:H68)</f>
        <v>43.25</v>
      </c>
      <c r="L68" s="24">
        <f t="shared" ref="L68:L78" si="64">AVERAGE(D68:H68)</f>
        <v>44.2</v>
      </c>
      <c r="M68" s="49"/>
      <c r="N68" s="24">
        <v>49</v>
      </c>
      <c r="O68" s="24">
        <v>49</v>
      </c>
      <c r="P68" s="24">
        <v>55</v>
      </c>
      <c r="Q68" s="24">
        <v>49</v>
      </c>
      <c r="R68" s="24">
        <v>53</v>
      </c>
      <c r="S68" s="24">
        <f t="shared" ref="S68:S78" si="65">AVERAGE(O68:P68)</f>
        <v>52</v>
      </c>
      <c r="T68" s="24">
        <f t="shared" ref="T68:T78" si="66">AVERAGE(O68:Q68)</f>
        <v>51</v>
      </c>
      <c r="U68" s="24">
        <f t="shared" ref="U68:U78" si="67">AVERAGE(O68:R68)</f>
        <v>51.5</v>
      </c>
      <c r="V68" s="24">
        <f t="shared" ref="V68:V78" si="68">AVERAGE(N68:R68)</f>
        <v>51</v>
      </c>
      <c r="W68" s="49"/>
      <c r="X68" s="24">
        <v>57</v>
      </c>
      <c r="Y68" s="24">
        <v>56</v>
      </c>
      <c r="Z68" s="24">
        <v>51</v>
      </c>
      <c r="AA68" s="24">
        <v>73</v>
      </c>
      <c r="AB68" s="24">
        <v>52</v>
      </c>
      <c r="AC68" s="24">
        <f t="shared" ref="AC68:AC78" si="69">AVERAGE(Y68:Z68)</f>
        <v>53.5</v>
      </c>
      <c r="AD68" s="24">
        <f t="shared" ref="AD68:AD78" si="70">AVERAGE(Y68:AA68)</f>
        <v>60</v>
      </c>
      <c r="AE68" s="24">
        <f t="shared" ref="AE68:AE78" si="71">AVERAGE(Y68:AB68)</f>
        <v>58</v>
      </c>
      <c r="AF68" s="24">
        <f t="shared" ref="AF68:AF78" si="72">AVERAGE(X68:AB68)</f>
        <v>57.8</v>
      </c>
      <c r="AG68" s="49"/>
      <c r="AH68" s="24">
        <v>64</v>
      </c>
      <c r="AI68" s="24">
        <v>64</v>
      </c>
      <c r="AJ68" s="24">
        <v>57</v>
      </c>
      <c r="AK68" s="24">
        <v>69</v>
      </c>
      <c r="AL68" s="24">
        <v>64</v>
      </c>
      <c r="AM68" s="24">
        <f t="shared" ref="AM68:AM78" si="73">AVERAGE(AI68:AJ68)</f>
        <v>60.5</v>
      </c>
      <c r="AN68" s="24">
        <f t="shared" ref="AN68:AN78" si="74">AVERAGE(AI68:AK68)</f>
        <v>63.333333333333336</v>
      </c>
      <c r="AO68" s="24">
        <f t="shared" ref="AO68:AO78" si="75">AVERAGE(AI68:AL68)</f>
        <v>63.5</v>
      </c>
      <c r="AP68" s="24">
        <f t="shared" ref="AP68:AP78" si="76">AVERAGE(AH68:AL68)</f>
        <v>63.6</v>
      </c>
    </row>
    <row r="69" spans="1:42" x14ac:dyDescent="0.35">
      <c r="A69" s="17"/>
      <c r="B69" s="28">
        <v>4</v>
      </c>
      <c r="C69" s="17"/>
      <c r="D69" s="24">
        <v>53</v>
      </c>
      <c r="E69" s="24">
        <v>51</v>
      </c>
      <c r="F69" s="24">
        <v>50</v>
      </c>
      <c r="G69" s="24">
        <v>49</v>
      </c>
      <c r="H69" s="24">
        <v>49</v>
      </c>
      <c r="I69" s="24">
        <v>50</v>
      </c>
      <c r="J69" s="24">
        <f t="shared" si="62"/>
        <v>50</v>
      </c>
      <c r="K69" s="24">
        <f t="shared" si="63"/>
        <v>49.75</v>
      </c>
      <c r="L69" s="24">
        <f t="shared" si="64"/>
        <v>50.4</v>
      </c>
      <c r="M69" s="49"/>
      <c r="N69" s="24">
        <v>63</v>
      </c>
      <c r="O69" s="24">
        <v>61</v>
      </c>
      <c r="P69" s="24">
        <v>61</v>
      </c>
      <c r="Q69" s="24">
        <v>62</v>
      </c>
      <c r="R69" s="24">
        <v>59</v>
      </c>
      <c r="S69" s="24">
        <v>61</v>
      </c>
      <c r="T69" s="24">
        <f t="shared" si="66"/>
        <v>61.333333333333336</v>
      </c>
      <c r="U69" s="24">
        <f t="shared" si="67"/>
        <v>60.75</v>
      </c>
      <c r="V69" s="24">
        <f t="shared" si="68"/>
        <v>61.2</v>
      </c>
      <c r="W69" s="49"/>
      <c r="X69" s="24">
        <v>68</v>
      </c>
      <c r="Y69" s="24">
        <v>59</v>
      </c>
      <c r="Z69" s="24">
        <v>62</v>
      </c>
      <c r="AA69" s="24">
        <v>63</v>
      </c>
      <c r="AB69" s="24">
        <v>64</v>
      </c>
      <c r="AC69" s="24">
        <f t="shared" si="69"/>
        <v>60.5</v>
      </c>
      <c r="AD69" s="24">
        <f t="shared" si="70"/>
        <v>61.333333333333336</v>
      </c>
      <c r="AE69" s="24">
        <f t="shared" si="71"/>
        <v>62</v>
      </c>
      <c r="AF69" s="24">
        <f t="shared" si="72"/>
        <v>63.2</v>
      </c>
      <c r="AG69" s="49"/>
      <c r="AH69" s="24">
        <v>67</v>
      </c>
      <c r="AI69" s="24">
        <v>59</v>
      </c>
      <c r="AJ69" s="24">
        <v>62</v>
      </c>
      <c r="AK69" s="24">
        <v>63</v>
      </c>
      <c r="AL69" s="24">
        <v>63</v>
      </c>
      <c r="AM69" s="24">
        <f t="shared" si="73"/>
        <v>60.5</v>
      </c>
      <c r="AN69" s="24">
        <f t="shared" si="74"/>
        <v>61.333333333333336</v>
      </c>
      <c r="AO69" s="24">
        <f t="shared" si="75"/>
        <v>61.75</v>
      </c>
      <c r="AP69" s="24">
        <f t="shared" si="76"/>
        <v>62.8</v>
      </c>
    </row>
    <row r="70" spans="1:42" x14ac:dyDescent="0.35">
      <c r="A70" s="17"/>
      <c r="B70" s="28">
        <v>5</v>
      </c>
      <c r="C70" s="17"/>
      <c r="D70" s="24">
        <v>51</v>
      </c>
      <c r="E70" s="24">
        <v>49</v>
      </c>
      <c r="F70" s="24">
        <v>47</v>
      </c>
      <c r="G70" s="24">
        <v>48</v>
      </c>
      <c r="H70" s="24">
        <v>48</v>
      </c>
      <c r="I70" s="24">
        <f t="shared" si="61"/>
        <v>48</v>
      </c>
      <c r="J70" s="24">
        <f t="shared" si="62"/>
        <v>48</v>
      </c>
      <c r="K70" s="24">
        <f t="shared" si="63"/>
        <v>48</v>
      </c>
      <c r="L70" s="24">
        <f t="shared" si="64"/>
        <v>48.6</v>
      </c>
      <c r="M70" s="49"/>
      <c r="N70" s="24">
        <v>55</v>
      </c>
      <c r="O70" s="24">
        <v>53</v>
      </c>
      <c r="P70" s="24">
        <v>58</v>
      </c>
      <c r="Q70" s="24">
        <v>54</v>
      </c>
      <c r="R70" s="24">
        <v>51</v>
      </c>
      <c r="S70" s="24">
        <f t="shared" si="65"/>
        <v>55.5</v>
      </c>
      <c r="T70" s="24">
        <f t="shared" si="66"/>
        <v>55</v>
      </c>
      <c r="U70" s="24">
        <f t="shared" si="67"/>
        <v>54</v>
      </c>
      <c r="V70" s="24">
        <f t="shared" si="68"/>
        <v>54.2</v>
      </c>
      <c r="W70" s="49"/>
      <c r="X70" s="24">
        <v>70</v>
      </c>
      <c r="Y70" s="24">
        <v>77</v>
      </c>
      <c r="Z70" s="24">
        <v>66</v>
      </c>
      <c r="AA70" s="24">
        <v>64</v>
      </c>
      <c r="AB70" s="24">
        <v>61</v>
      </c>
      <c r="AC70" s="24">
        <f t="shared" si="69"/>
        <v>71.5</v>
      </c>
      <c r="AD70" s="24">
        <f t="shared" si="70"/>
        <v>69</v>
      </c>
      <c r="AE70" s="24">
        <f t="shared" si="71"/>
        <v>67</v>
      </c>
      <c r="AF70" s="24">
        <f t="shared" si="72"/>
        <v>67.599999999999994</v>
      </c>
      <c r="AG70" s="49"/>
      <c r="AH70" s="24"/>
      <c r="AI70" s="24">
        <v>74</v>
      </c>
      <c r="AJ70" s="24">
        <v>70</v>
      </c>
      <c r="AK70" s="24">
        <v>70</v>
      </c>
      <c r="AL70" s="24">
        <v>74</v>
      </c>
      <c r="AM70" s="24">
        <f t="shared" si="73"/>
        <v>72</v>
      </c>
      <c r="AN70" s="24">
        <f t="shared" si="74"/>
        <v>71.333333333333329</v>
      </c>
      <c r="AO70" s="24">
        <f t="shared" si="75"/>
        <v>72</v>
      </c>
      <c r="AP70" s="24">
        <f t="shared" si="76"/>
        <v>72</v>
      </c>
    </row>
    <row r="71" spans="1:42" x14ac:dyDescent="0.35">
      <c r="A71" s="17"/>
      <c r="B71" s="28">
        <v>7</v>
      </c>
      <c r="C71" s="17"/>
      <c r="D71" s="24">
        <v>56</v>
      </c>
      <c r="E71" s="24">
        <v>53</v>
      </c>
      <c r="F71" s="24">
        <v>52</v>
      </c>
      <c r="G71" s="24">
        <v>54</v>
      </c>
      <c r="H71" s="24">
        <v>55</v>
      </c>
      <c r="I71" s="24">
        <f t="shared" si="61"/>
        <v>52.5</v>
      </c>
      <c r="J71" s="24">
        <f t="shared" si="62"/>
        <v>53</v>
      </c>
      <c r="K71" s="24">
        <f t="shared" si="63"/>
        <v>53.5</v>
      </c>
      <c r="L71" s="24">
        <f t="shared" si="64"/>
        <v>54</v>
      </c>
      <c r="M71" s="49"/>
      <c r="N71" s="24">
        <v>68</v>
      </c>
      <c r="O71" s="24">
        <v>66</v>
      </c>
      <c r="P71" s="24">
        <v>66</v>
      </c>
      <c r="Q71" s="24">
        <v>63</v>
      </c>
      <c r="R71" s="24">
        <v>63</v>
      </c>
      <c r="S71" s="24">
        <f t="shared" si="65"/>
        <v>66</v>
      </c>
      <c r="T71" s="24">
        <f t="shared" si="66"/>
        <v>65</v>
      </c>
      <c r="U71" s="24">
        <f t="shared" si="67"/>
        <v>64.5</v>
      </c>
      <c r="V71" s="24">
        <f t="shared" si="68"/>
        <v>65.2</v>
      </c>
      <c r="W71" s="49"/>
      <c r="X71" s="24">
        <v>70</v>
      </c>
      <c r="Y71" s="24">
        <v>72</v>
      </c>
      <c r="Z71" s="24">
        <v>69</v>
      </c>
      <c r="AA71" s="24">
        <v>66</v>
      </c>
      <c r="AB71" s="24">
        <v>67</v>
      </c>
      <c r="AC71" s="24">
        <f t="shared" si="69"/>
        <v>70.5</v>
      </c>
      <c r="AD71" s="24">
        <f t="shared" si="70"/>
        <v>69</v>
      </c>
      <c r="AE71" s="24">
        <f t="shared" si="71"/>
        <v>68.5</v>
      </c>
      <c r="AF71" s="24">
        <f t="shared" si="72"/>
        <v>68.8</v>
      </c>
      <c r="AG71" s="49"/>
      <c r="AH71" s="24">
        <v>67</v>
      </c>
      <c r="AI71" s="24">
        <v>72</v>
      </c>
      <c r="AJ71" s="24">
        <v>69</v>
      </c>
      <c r="AK71" s="24">
        <v>71</v>
      </c>
      <c r="AL71" s="24">
        <v>63</v>
      </c>
      <c r="AM71" s="24">
        <f t="shared" si="73"/>
        <v>70.5</v>
      </c>
      <c r="AN71" s="24">
        <f t="shared" si="74"/>
        <v>70.666666666666671</v>
      </c>
      <c r="AO71" s="24">
        <f t="shared" si="75"/>
        <v>68.75</v>
      </c>
      <c r="AP71" s="24">
        <f t="shared" si="76"/>
        <v>68.400000000000006</v>
      </c>
    </row>
    <row r="72" spans="1:42" x14ac:dyDescent="0.35">
      <c r="A72" s="17"/>
      <c r="B72" s="28">
        <v>8</v>
      </c>
      <c r="C72" s="17"/>
      <c r="D72" s="24">
        <v>60</v>
      </c>
      <c r="E72" s="24">
        <v>57</v>
      </c>
      <c r="F72" s="24">
        <v>58</v>
      </c>
      <c r="G72" s="24">
        <v>60</v>
      </c>
      <c r="H72" s="24">
        <v>57</v>
      </c>
      <c r="I72" s="24">
        <f t="shared" si="61"/>
        <v>57.5</v>
      </c>
      <c r="J72" s="24">
        <f t="shared" si="62"/>
        <v>58.333333333333336</v>
      </c>
      <c r="K72" s="24">
        <f t="shared" si="63"/>
        <v>58</v>
      </c>
      <c r="L72" s="24">
        <f t="shared" si="64"/>
        <v>58.4</v>
      </c>
      <c r="M72" s="49"/>
      <c r="N72" s="24">
        <v>72</v>
      </c>
      <c r="O72" s="24">
        <v>72</v>
      </c>
      <c r="P72" s="24">
        <v>69</v>
      </c>
      <c r="Q72" s="24">
        <v>70</v>
      </c>
      <c r="R72" s="24">
        <v>75</v>
      </c>
      <c r="S72" s="24">
        <f t="shared" si="65"/>
        <v>70.5</v>
      </c>
      <c r="T72" s="24">
        <f t="shared" si="66"/>
        <v>70.333333333333329</v>
      </c>
      <c r="U72" s="24">
        <f t="shared" si="67"/>
        <v>71.5</v>
      </c>
      <c r="V72" s="24">
        <f t="shared" si="68"/>
        <v>71.599999999999994</v>
      </c>
      <c r="W72" s="49"/>
      <c r="X72" s="24">
        <v>87</v>
      </c>
      <c r="Y72" s="24">
        <v>80</v>
      </c>
      <c r="Z72" s="24">
        <v>83</v>
      </c>
      <c r="AA72" s="24">
        <v>82</v>
      </c>
      <c r="AB72" s="24">
        <v>79</v>
      </c>
      <c r="AC72" s="24">
        <f t="shared" si="69"/>
        <v>81.5</v>
      </c>
      <c r="AD72" s="24">
        <f t="shared" si="70"/>
        <v>81.666666666666671</v>
      </c>
      <c r="AE72" s="24">
        <f t="shared" si="71"/>
        <v>81</v>
      </c>
      <c r="AF72" s="24">
        <f t="shared" si="72"/>
        <v>82.2</v>
      </c>
      <c r="AG72" s="49"/>
      <c r="AH72" s="24">
        <v>89</v>
      </c>
      <c r="AI72" s="24">
        <v>85</v>
      </c>
      <c r="AJ72" s="24">
        <v>90</v>
      </c>
      <c r="AK72" s="24">
        <v>85</v>
      </c>
      <c r="AL72" s="24">
        <v>90</v>
      </c>
      <c r="AM72" s="24">
        <f t="shared" si="73"/>
        <v>87.5</v>
      </c>
      <c r="AN72" s="24">
        <f t="shared" si="74"/>
        <v>86.666666666666671</v>
      </c>
      <c r="AO72" s="24">
        <f t="shared" si="75"/>
        <v>87.5</v>
      </c>
      <c r="AP72" s="24">
        <f t="shared" si="76"/>
        <v>87.8</v>
      </c>
    </row>
    <row r="73" spans="1:42" x14ac:dyDescent="0.35">
      <c r="A73" s="17"/>
      <c r="B73" s="28">
        <v>9</v>
      </c>
      <c r="C73" s="17"/>
      <c r="D73" s="24">
        <v>54</v>
      </c>
      <c r="E73" s="24">
        <v>55</v>
      </c>
      <c r="F73" s="24">
        <v>52</v>
      </c>
      <c r="G73" s="24">
        <v>54</v>
      </c>
      <c r="H73" s="24">
        <v>50</v>
      </c>
      <c r="I73" s="24">
        <f t="shared" si="61"/>
        <v>53.5</v>
      </c>
      <c r="J73" s="24">
        <f t="shared" si="62"/>
        <v>53.666666666666664</v>
      </c>
      <c r="K73" s="24">
        <f t="shared" si="63"/>
        <v>52.75</v>
      </c>
      <c r="L73" s="24">
        <f t="shared" si="64"/>
        <v>53</v>
      </c>
      <c r="M73" s="49"/>
      <c r="N73" s="24">
        <v>55</v>
      </c>
      <c r="O73" s="24">
        <v>54</v>
      </c>
      <c r="P73" s="24">
        <v>50</v>
      </c>
      <c r="Q73" s="24">
        <v>50</v>
      </c>
      <c r="R73" s="24">
        <v>54</v>
      </c>
      <c r="S73" s="24">
        <f t="shared" si="65"/>
        <v>52</v>
      </c>
      <c r="T73" s="24">
        <f t="shared" si="66"/>
        <v>51.333333333333336</v>
      </c>
      <c r="U73" s="24">
        <f t="shared" si="67"/>
        <v>52</v>
      </c>
      <c r="V73" s="24">
        <f t="shared" si="68"/>
        <v>52.6</v>
      </c>
      <c r="W73" s="49"/>
      <c r="X73" s="24">
        <v>59</v>
      </c>
      <c r="Y73" s="24">
        <v>60</v>
      </c>
      <c r="Z73" s="24">
        <v>63</v>
      </c>
      <c r="AA73" s="24">
        <v>58</v>
      </c>
      <c r="AB73" s="24">
        <v>60</v>
      </c>
      <c r="AC73" s="24">
        <f t="shared" si="69"/>
        <v>61.5</v>
      </c>
      <c r="AD73" s="24">
        <f t="shared" si="70"/>
        <v>60.333333333333336</v>
      </c>
      <c r="AE73" s="24">
        <f t="shared" si="71"/>
        <v>60.25</v>
      </c>
      <c r="AF73" s="24">
        <f t="shared" si="72"/>
        <v>60</v>
      </c>
      <c r="AG73" s="49"/>
      <c r="AH73" s="24">
        <v>60</v>
      </c>
      <c r="AI73" s="24">
        <v>55</v>
      </c>
      <c r="AJ73" s="24">
        <v>57</v>
      </c>
      <c r="AK73" s="24">
        <v>54</v>
      </c>
      <c r="AL73" s="24">
        <v>55</v>
      </c>
      <c r="AM73" s="24">
        <f t="shared" si="73"/>
        <v>56</v>
      </c>
      <c r="AN73" s="24">
        <f t="shared" si="74"/>
        <v>55.333333333333336</v>
      </c>
      <c r="AO73" s="24">
        <f t="shared" si="75"/>
        <v>55.25</v>
      </c>
      <c r="AP73" s="24">
        <f t="shared" si="76"/>
        <v>56.2</v>
      </c>
    </row>
    <row r="74" spans="1:42" x14ac:dyDescent="0.35">
      <c r="A74" s="17"/>
      <c r="B74" s="28">
        <v>11</v>
      </c>
      <c r="C74" s="17"/>
      <c r="D74" s="24"/>
      <c r="E74" s="24"/>
      <c r="F74" s="24"/>
      <c r="G74" s="24"/>
      <c r="H74" s="24"/>
      <c r="I74" s="24"/>
      <c r="J74" s="24"/>
      <c r="K74" s="24"/>
      <c r="L74" s="24"/>
      <c r="M74" s="49"/>
      <c r="N74" s="24"/>
      <c r="O74" s="24"/>
      <c r="P74" s="24"/>
      <c r="Q74" s="24"/>
      <c r="R74" s="24"/>
      <c r="S74" s="24"/>
      <c r="T74" s="24"/>
      <c r="U74" s="24"/>
      <c r="V74" s="24"/>
      <c r="W74" s="49"/>
      <c r="X74" s="24"/>
      <c r="Y74" s="24"/>
      <c r="Z74" s="24"/>
      <c r="AA74" s="24"/>
      <c r="AB74" s="24"/>
      <c r="AC74" s="24"/>
      <c r="AD74" s="24"/>
      <c r="AE74" s="24"/>
      <c r="AF74" s="24"/>
      <c r="AG74" s="49"/>
      <c r="AH74" s="24"/>
      <c r="AI74" s="24"/>
      <c r="AJ74" s="24"/>
      <c r="AK74" s="24"/>
      <c r="AL74" s="24"/>
      <c r="AM74" s="24"/>
      <c r="AN74" s="24"/>
      <c r="AO74" s="24"/>
      <c r="AP74" s="24"/>
    </row>
    <row r="75" spans="1:42" x14ac:dyDescent="0.35">
      <c r="A75" s="17"/>
      <c r="B75" s="28">
        <v>12</v>
      </c>
      <c r="C75" s="17"/>
      <c r="D75" s="24">
        <v>58</v>
      </c>
      <c r="E75" s="24">
        <v>53</v>
      </c>
      <c r="F75" s="24">
        <v>47</v>
      </c>
      <c r="G75" s="24">
        <v>54</v>
      </c>
      <c r="H75" s="24">
        <v>57</v>
      </c>
      <c r="I75" s="24">
        <f t="shared" si="61"/>
        <v>50</v>
      </c>
      <c r="J75" s="24">
        <f t="shared" si="62"/>
        <v>51.333333333333336</v>
      </c>
      <c r="K75" s="24">
        <f t="shared" si="63"/>
        <v>52.75</v>
      </c>
      <c r="L75" s="24">
        <f t="shared" si="64"/>
        <v>53.8</v>
      </c>
      <c r="M75" s="49"/>
      <c r="N75" s="24">
        <v>80</v>
      </c>
      <c r="O75" s="24">
        <v>65</v>
      </c>
      <c r="P75" s="24">
        <v>67</v>
      </c>
      <c r="Q75" s="24">
        <v>68</v>
      </c>
      <c r="R75" s="24">
        <v>72</v>
      </c>
      <c r="S75" s="24">
        <f t="shared" si="65"/>
        <v>66</v>
      </c>
      <c r="T75" s="24">
        <f t="shared" si="66"/>
        <v>66.666666666666671</v>
      </c>
      <c r="U75" s="24">
        <f t="shared" si="67"/>
        <v>68</v>
      </c>
      <c r="V75" s="24">
        <f t="shared" si="68"/>
        <v>70.400000000000006</v>
      </c>
      <c r="W75" s="49"/>
      <c r="X75" s="24">
        <v>68</v>
      </c>
      <c r="Y75" s="24">
        <v>67</v>
      </c>
      <c r="Z75" s="24">
        <v>70</v>
      </c>
      <c r="AA75" s="24">
        <v>67</v>
      </c>
      <c r="AB75" s="24">
        <v>65</v>
      </c>
      <c r="AC75" s="24">
        <f t="shared" si="69"/>
        <v>68.5</v>
      </c>
      <c r="AD75" s="24">
        <f t="shared" si="70"/>
        <v>68</v>
      </c>
      <c r="AE75" s="24">
        <f t="shared" si="71"/>
        <v>67.25</v>
      </c>
      <c r="AF75" s="24">
        <f t="shared" si="72"/>
        <v>67.400000000000006</v>
      </c>
      <c r="AG75" s="49"/>
      <c r="AH75" s="24">
        <v>82</v>
      </c>
      <c r="AI75" s="24">
        <v>86</v>
      </c>
      <c r="AJ75" s="24">
        <v>79</v>
      </c>
      <c r="AK75" s="24">
        <v>79</v>
      </c>
      <c r="AL75" s="24">
        <v>76</v>
      </c>
      <c r="AM75" s="24">
        <f t="shared" si="73"/>
        <v>82.5</v>
      </c>
      <c r="AN75" s="24">
        <f t="shared" si="74"/>
        <v>81.333333333333329</v>
      </c>
      <c r="AO75" s="24">
        <f t="shared" si="75"/>
        <v>80</v>
      </c>
      <c r="AP75" s="24">
        <f t="shared" si="76"/>
        <v>80.400000000000006</v>
      </c>
    </row>
    <row r="76" spans="1:42" x14ac:dyDescent="0.35">
      <c r="A76" s="17"/>
      <c r="B76" s="28">
        <v>13</v>
      </c>
      <c r="C76" s="17"/>
      <c r="D76" s="24">
        <v>58</v>
      </c>
      <c r="E76" s="24">
        <v>57</v>
      </c>
      <c r="F76" s="24">
        <v>59</v>
      </c>
      <c r="G76" s="24">
        <v>56</v>
      </c>
      <c r="H76" s="24">
        <v>57</v>
      </c>
      <c r="I76" s="24">
        <f t="shared" si="61"/>
        <v>58</v>
      </c>
      <c r="J76" s="24">
        <f t="shared" si="62"/>
        <v>57.333333333333336</v>
      </c>
      <c r="K76" s="24">
        <f t="shared" si="63"/>
        <v>57.25</v>
      </c>
      <c r="L76" s="24">
        <f t="shared" si="64"/>
        <v>57.4</v>
      </c>
      <c r="M76" s="49"/>
      <c r="N76" s="24">
        <v>62</v>
      </c>
      <c r="O76" s="24">
        <v>66</v>
      </c>
      <c r="P76" s="24">
        <v>62</v>
      </c>
      <c r="Q76" s="24">
        <v>57</v>
      </c>
      <c r="R76" s="24">
        <v>63</v>
      </c>
      <c r="S76" s="24">
        <f t="shared" si="65"/>
        <v>64</v>
      </c>
      <c r="T76" s="24">
        <f t="shared" si="66"/>
        <v>61.666666666666664</v>
      </c>
      <c r="U76" s="24">
        <f t="shared" si="67"/>
        <v>62</v>
      </c>
      <c r="V76" s="24">
        <f t="shared" si="68"/>
        <v>62</v>
      </c>
      <c r="W76" s="49"/>
      <c r="X76" s="24">
        <v>65</v>
      </c>
      <c r="Y76" s="24">
        <v>72</v>
      </c>
      <c r="Z76" s="24">
        <v>79</v>
      </c>
      <c r="AA76" s="24">
        <v>67</v>
      </c>
      <c r="AB76" s="24">
        <v>63</v>
      </c>
      <c r="AC76" s="24">
        <f t="shared" si="69"/>
        <v>75.5</v>
      </c>
      <c r="AD76" s="24">
        <f t="shared" si="70"/>
        <v>72.666666666666671</v>
      </c>
      <c r="AE76" s="24">
        <f t="shared" si="71"/>
        <v>70.25</v>
      </c>
      <c r="AF76" s="24">
        <f t="shared" si="72"/>
        <v>69.2</v>
      </c>
      <c r="AG76" s="49"/>
      <c r="AH76" s="24">
        <v>69</v>
      </c>
      <c r="AI76" s="24">
        <v>78</v>
      </c>
      <c r="AJ76" s="24">
        <v>73</v>
      </c>
      <c r="AK76" s="24">
        <v>66</v>
      </c>
      <c r="AL76" s="24">
        <v>72</v>
      </c>
      <c r="AM76" s="24">
        <f t="shared" si="73"/>
        <v>75.5</v>
      </c>
      <c r="AN76" s="24">
        <f t="shared" si="74"/>
        <v>72.333333333333329</v>
      </c>
      <c r="AO76" s="24">
        <f t="shared" si="75"/>
        <v>72.25</v>
      </c>
      <c r="AP76" s="24">
        <f t="shared" si="76"/>
        <v>71.599999999999994</v>
      </c>
    </row>
    <row r="77" spans="1:42" x14ac:dyDescent="0.35">
      <c r="A77" s="17"/>
      <c r="B77" s="28">
        <v>14</v>
      </c>
      <c r="C77" s="17"/>
      <c r="D77" s="24">
        <v>49</v>
      </c>
      <c r="E77" s="24">
        <v>45</v>
      </c>
      <c r="F77" s="24">
        <v>47</v>
      </c>
      <c r="G77" s="24">
        <v>46</v>
      </c>
      <c r="H77" s="24">
        <v>46</v>
      </c>
      <c r="I77" s="24">
        <f t="shared" si="61"/>
        <v>46</v>
      </c>
      <c r="J77" s="24">
        <f t="shared" si="62"/>
        <v>46</v>
      </c>
      <c r="K77" s="24">
        <f t="shared" si="63"/>
        <v>46</v>
      </c>
      <c r="L77" s="24">
        <f t="shared" si="64"/>
        <v>46.6</v>
      </c>
      <c r="M77" s="49"/>
      <c r="N77" s="24">
        <v>56</v>
      </c>
      <c r="O77" s="24">
        <v>57</v>
      </c>
      <c r="P77" s="24">
        <v>57</v>
      </c>
      <c r="Q77" s="24">
        <v>57</v>
      </c>
      <c r="R77" s="24">
        <v>59</v>
      </c>
      <c r="S77" s="24">
        <f t="shared" si="65"/>
        <v>57</v>
      </c>
      <c r="T77" s="24">
        <f t="shared" si="66"/>
        <v>57</v>
      </c>
      <c r="U77" s="24">
        <f t="shared" si="67"/>
        <v>57.5</v>
      </c>
      <c r="V77" s="24">
        <f t="shared" si="68"/>
        <v>57.2</v>
      </c>
      <c r="W77" s="49"/>
      <c r="X77" s="24">
        <v>65</v>
      </c>
      <c r="Y77" s="24">
        <v>69</v>
      </c>
      <c r="Z77" s="24">
        <v>63</v>
      </c>
      <c r="AA77" s="24">
        <v>67</v>
      </c>
      <c r="AB77" s="24">
        <v>64</v>
      </c>
      <c r="AC77" s="24">
        <f t="shared" si="69"/>
        <v>66</v>
      </c>
      <c r="AD77" s="24">
        <f t="shared" si="70"/>
        <v>66.333333333333329</v>
      </c>
      <c r="AE77" s="24">
        <f t="shared" si="71"/>
        <v>65.75</v>
      </c>
      <c r="AF77" s="24">
        <f t="shared" si="72"/>
        <v>65.599999999999994</v>
      </c>
      <c r="AG77" s="49"/>
      <c r="AH77" s="24">
        <v>67</v>
      </c>
      <c r="AI77" s="24">
        <v>60</v>
      </c>
      <c r="AJ77" s="24">
        <v>62</v>
      </c>
      <c r="AK77" s="24">
        <v>64</v>
      </c>
      <c r="AL77" s="24">
        <v>67</v>
      </c>
      <c r="AM77" s="24">
        <f t="shared" si="73"/>
        <v>61</v>
      </c>
      <c r="AN77" s="24">
        <f t="shared" si="74"/>
        <v>62</v>
      </c>
      <c r="AO77" s="24">
        <f t="shared" si="75"/>
        <v>63.25</v>
      </c>
      <c r="AP77" s="24">
        <f t="shared" si="76"/>
        <v>64</v>
      </c>
    </row>
    <row r="78" spans="1:42" x14ac:dyDescent="0.35">
      <c r="A78" s="17"/>
      <c r="B78" s="17"/>
      <c r="C78" s="17"/>
      <c r="D78" s="24">
        <v>61</v>
      </c>
      <c r="E78" s="24">
        <v>56</v>
      </c>
      <c r="F78" s="24">
        <v>55</v>
      </c>
      <c r="G78" s="24">
        <v>58</v>
      </c>
      <c r="H78" s="24">
        <v>58</v>
      </c>
      <c r="I78" s="24">
        <f t="shared" si="61"/>
        <v>55.5</v>
      </c>
      <c r="J78" s="24">
        <f t="shared" si="62"/>
        <v>56.333333333333336</v>
      </c>
      <c r="K78" s="24">
        <f t="shared" si="63"/>
        <v>56.75</v>
      </c>
      <c r="L78" s="24">
        <f t="shared" si="64"/>
        <v>57.6</v>
      </c>
      <c r="M78" s="49"/>
      <c r="N78" s="24">
        <v>64</v>
      </c>
      <c r="O78" s="24">
        <v>62</v>
      </c>
      <c r="P78" s="24">
        <v>61</v>
      </c>
      <c r="Q78" s="24">
        <v>57</v>
      </c>
      <c r="R78" s="24">
        <v>59</v>
      </c>
      <c r="S78" s="24">
        <f t="shared" si="65"/>
        <v>61.5</v>
      </c>
      <c r="T78" s="24">
        <f t="shared" si="66"/>
        <v>60</v>
      </c>
      <c r="U78" s="24">
        <f t="shared" si="67"/>
        <v>59.75</v>
      </c>
      <c r="V78" s="24">
        <f t="shared" si="68"/>
        <v>60.6</v>
      </c>
      <c r="W78" s="49"/>
      <c r="X78" s="24">
        <v>71</v>
      </c>
      <c r="Y78" s="24">
        <v>70</v>
      </c>
      <c r="Z78" s="24">
        <v>68</v>
      </c>
      <c r="AA78" s="24">
        <v>73</v>
      </c>
      <c r="AB78" s="24">
        <v>71</v>
      </c>
      <c r="AC78" s="24">
        <f t="shared" si="69"/>
        <v>69</v>
      </c>
      <c r="AD78" s="24">
        <f t="shared" si="70"/>
        <v>70.333333333333329</v>
      </c>
      <c r="AE78" s="24">
        <f t="shared" si="71"/>
        <v>70.5</v>
      </c>
      <c r="AF78" s="24">
        <f t="shared" si="72"/>
        <v>70.599999999999994</v>
      </c>
      <c r="AG78" s="49"/>
      <c r="AH78" s="24">
        <v>76</v>
      </c>
      <c r="AI78" s="24">
        <v>75</v>
      </c>
      <c r="AJ78" s="24">
        <v>78</v>
      </c>
      <c r="AK78" s="24">
        <v>73</v>
      </c>
      <c r="AL78" s="24">
        <v>75</v>
      </c>
      <c r="AM78" s="24">
        <f t="shared" si="73"/>
        <v>76.5</v>
      </c>
      <c r="AN78" s="24">
        <f t="shared" si="74"/>
        <v>75.333333333333329</v>
      </c>
      <c r="AO78" s="24">
        <f t="shared" si="75"/>
        <v>75.25</v>
      </c>
      <c r="AP78" s="24">
        <f t="shared" si="76"/>
        <v>75.400000000000006</v>
      </c>
    </row>
    <row r="79" spans="1:42" x14ac:dyDescent="0.35">
      <c r="A79" s="17"/>
      <c r="B79" s="22"/>
      <c r="C79" s="17"/>
      <c r="D79" s="18"/>
      <c r="E79" s="18"/>
      <c r="F79" s="18"/>
      <c r="G79" s="18"/>
      <c r="H79" s="18"/>
      <c r="I79" s="18"/>
      <c r="J79" s="18"/>
      <c r="K79" s="18"/>
      <c r="L79" s="18"/>
      <c r="M79" s="49"/>
      <c r="N79" s="18"/>
      <c r="O79" s="18"/>
      <c r="P79" s="18"/>
      <c r="Q79" s="18"/>
      <c r="R79" s="18"/>
      <c r="S79" s="18"/>
      <c r="T79" s="18"/>
      <c r="U79" s="18"/>
      <c r="V79" s="18"/>
      <c r="W79" s="49"/>
      <c r="X79" s="18"/>
      <c r="Y79" s="18"/>
      <c r="Z79" s="18"/>
      <c r="AA79" s="18"/>
      <c r="AB79" s="18"/>
      <c r="AC79" s="18"/>
      <c r="AD79" s="18"/>
      <c r="AE79" s="18"/>
      <c r="AF79" s="18"/>
      <c r="AG79" s="49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1:42" x14ac:dyDescent="0.35">
      <c r="A80" s="17"/>
      <c r="B80" s="23"/>
      <c r="C80" s="18" t="e">
        <f t="shared" ref="C80" si="77">AVERAGE(C67:C71)</f>
        <v>#DIV/0!</v>
      </c>
      <c r="D80" s="23">
        <f>AVERAGE(D67:D78)</f>
        <v>54.363636363636367</v>
      </c>
      <c r="E80" s="23">
        <f>AVERAGE(E67:E78)</f>
        <v>52.18181818181818</v>
      </c>
      <c r="F80" s="23">
        <f t="shared" ref="F80:AP80" si="78">AVERAGE(F67:F78)</f>
        <v>50.81818181818182</v>
      </c>
      <c r="G80" s="23">
        <f t="shared" si="78"/>
        <v>51.909090909090907</v>
      </c>
      <c r="H80" s="23">
        <f t="shared" si="78"/>
        <v>52.18181818181818</v>
      </c>
      <c r="I80" s="23">
        <f t="shared" si="78"/>
        <v>51.454545454545453</v>
      </c>
      <c r="J80" s="23">
        <f t="shared" si="78"/>
        <v>51.636363636363633</v>
      </c>
      <c r="K80" s="23">
        <f t="shared" si="78"/>
        <v>51.772727272727273</v>
      </c>
      <c r="L80" s="23">
        <f t="shared" si="78"/>
        <v>52.290909090909096</v>
      </c>
      <c r="M80" s="37" t="e">
        <f t="shared" si="78"/>
        <v>#DIV/0!</v>
      </c>
      <c r="N80" s="23">
        <f t="shared" si="78"/>
        <v>62.545454545454547</v>
      </c>
      <c r="O80" s="23">
        <f t="shared" si="78"/>
        <v>60.545454545454547</v>
      </c>
      <c r="P80" s="23">
        <f t="shared" si="78"/>
        <v>60.909090909090907</v>
      </c>
      <c r="Q80" s="23">
        <f t="shared" si="78"/>
        <v>58.727272727272727</v>
      </c>
      <c r="R80" s="23">
        <f t="shared" si="78"/>
        <v>60.18181818181818</v>
      </c>
      <c r="S80" s="23">
        <f t="shared" si="78"/>
        <v>60.727272727272727</v>
      </c>
      <c r="T80" s="23">
        <f t="shared" si="78"/>
        <v>60.060606060606055</v>
      </c>
      <c r="U80" s="23">
        <f t="shared" si="78"/>
        <v>60.090909090909093</v>
      </c>
      <c r="V80" s="23">
        <f t="shared" si="78"/>
        <v>60.581818181818193</v>
      </c>
      <c r="W80" s="37" t="e">
        <f t="shared" si="78"/>
        <v>#DIV/0!</v>
      </c>
      <c r="X80" s="23">
        <f t="shared" si="78"/>
        <v>67.909090909090907</v>
      </c>
      <c r="Y80" s="23">
        <f t="shared" si="78"/>
        <v>67.36363636363636</v>
      </c>
      <c r="Z80" s="23">
        <f t="shared" si="78"/>
        <v>66.818181818181813</v>
      </c>
      <c r="AA80" s="23">
        <f t="shared" si="78"/>
        <v>66.36363636363636</v>
      </c>
      <c r="AB80" s="23">
        <f t="shared" si="78"/>
        <v>63.909090909090907</v>
      </c>
      <c r="AC80" s="23">
        <f t="shared" si="78"/>
        <v>67.090909090909093</v>
      </c>
      <c r="AD80" s="23">
        <f t="shared" si="78"/>
        <v>66.848484848484858</v>
      </c>
      <c r="AE80" s="23">
        <f t="shared" si="78"/>
        <v>66.11363636363636</v>
      </c>
      <c r="AF80" s="23">
        <f t="shared" si="78"/>
        <v>66.472727272727283</v>
      </c>
      <c r="AG80" s="37" t="e">
        <f t="shared" si="78"/>
        <v>#DIV/0!</v>
      </c>
      <c r="AH80" s="23">
        <f t="shared" si="78"/>
        <v>70.8</v>
      </c>
      <c r="AI80" s="23">
        <f t="shared" si="78"/>
        <v>70.454545454545453</v>
      </c>
      <c r="AJ80" s="23">
        <f t="shared" si="78"/>
        <v>70.454545454545453</v>
      </c>
      <c r="AK80" s="23">
        <f t="shared" si="78"/>
        <v>68.818181818181813</v>
      </c>
      <c r="AL80" s="23">
        <f t="shared" si="78"/>
        <v>69.36363636363636</v>
      </c>
      <c r="AM80" s="23">
        <f t="shared" si="78"/>
        <v>70.454545454545453</v>
      </c>
      <c r="AN80" s="23">
        <f t="shared" si="78"/>
        <v>69.909090909090921</v>
      </c>
      <c r="AO80" s="23">
        <f t="shared" si="78"/>
        <v>69.772727272727266</v>
      </c>
      <c r="AP80" s="23">
        <f t="shared" si="78"/>
        <v>70</v>
      </c>
    </row>
    <row r="81" spans="1:42" x14ac:dyDescent="0.35">
      <c r="A81" s="18"/>
      <c r="B81" s="17"/>
      <c r="C81" s="18" t="e">
        <f t="shared" ref="C81" si="79">STDEV(C67:C71)</f>
        <v>#DIV/0!</v>
      </c>
      <c r="D81" s="23">
        <f>STDEV(D67:D78)</f>
        <v>4.5447272145361435</v>
      </c>
      <c r="E81" s="23">
        <f>STDEV(E67:E78)</f>
        <v>4.1429019254185055</v>
      </c>
      <c r="F81" s="23">
        <f t="shared" ref="F81:AP81" si="80">STDEV(F67:F78)</f>
        <v>5.1150402113410962</v>
      </c>
      <c r="G81" s="23">
        <f t="shared" si="80"/>
        <v>5.4121076385183882</v>
      </c>
      <c r="H81" s="23">
        <f t="shared" si="80"/>
        <v>5.1926521512264197</v>
      </c>
      <c r="I81" s="23">
        <f t="shared" si="80"/>
        <v>4.5025245443781063</v>
      </c>
      <c r="J81" s="23">
        <f t="shared" si="80"/>
        <v>4.7221806296445186</v>
      </c>
      <c r="K81" s="23">
        <f t="shared" si="80"/>
        <v>4.7202417118386863</v>
      </c>
      <c r="L81" s="23">
        <f t="shared" si="80"/>
        <v>4.6211372075398369</v>
      </c>
      <c r="M81" s="37" t="e">
        <f t="shared" si="80"/>
        <v>#DIV/0!</v>
      </c>
      <c r="N81" s="23">
        <f t="shared" si="80"/>
        <v>8.7677093515197679</v>
      </c>
      <c r="O81" s="23">
        <f t="shared" si="80"/>
        <v>6.7729408142052447</v>
      </c>
      <c r="P81" s="23">
        <f t="shared" si="80"/>
        <v>5.6294679225402007</v>
      </c>
      <c r="Q81" s="23">
        <f t="shared" si="80"/>
        <v>6.6646966786329909</v>
      </c>
      <c r="R81" s="23">
        <f t="shared" si="80"/>
        <v>7.6917901923827872</v>
      </c>
      <c r="S81" s="23">
        <f t="shared" si="80"/>
        <v>5.9931779398063778</v>
      </c>
      <c r="T81" s="23">
        <f t="shared" si="80"/>
        <v>6.104312103966036</v>
      </c>
      <c r="U81" s="23">
        <f t="shared" si="80"/>
        <v>6.3228481787015172</v>
      </c>
      <c r="V81" s="23">
        <f t="shared" si="80"/>
        <v>6.702509706344026</v>
      </c>
      <c r="W81" s="37" t="e">
        <f t="shared" si="80"/>
        <v>#DIV/0!</v>
      </c>
      <c r="X81" s="23">
        <f t="shared" si="80"/>
        <v>7.7389217007867979</v>
      </c>
      <c r="Y81" s="23">
        <f t="shared" si="80"/>
        <v>7.9280858632172739</v>
      </c>
      <c r="Z81" s="23">
        <f t="shared" si="80"/>
        <v>8.7386289750530111</v>
      </c>
      <c r="AA81" s="23">
        <f t="shared" si="80"/>
        <v>8.297863909136229</v>
      </c>
      <c r="AB81" s="23">
        <f t="shared" si="80"/>
        <v>7.0916083571294903</v>
      </c>
      <c r="AC81" s="23">
        <f t="shared" si="80"/>
        <v>7.9114416569237758</v>
      </c>
      <c r="AD81" s="23">
        <f t="shared" si="80"/>
        <v>7.0700677921685209</v>
      </c>
      <c r="AE81" s="23">
        <f t="shared" si="80"/>
        <v>6.8605426501513325</v>
      </c>
      <c r="AF81" s="23">
        <f t="shared" si="80"/>
        <v>6.8324360090806433</v>
      </c>
      <c r="AG81" s="37" t="e">
        <f t="shared" si="80"/>
        <v>#DIV/0!</v>
      </c>
      <c r="AH81" s="23">
        <f t="shared" si="80"/>
        <v>8.8669172896910489</v>
      </c>
      <c r="AI81" s="23">
        <f t="shared" si="80"/>
        <v>10.386179628368037</v>
      </c>
      <c r="AJ81" s="23">
        <f t="shared" si="80"/>
        <v>10.405418169046701</v>
      </c>
      <c r="AK81" s="23">
        <f t="shared" si="80"/>
        <v>8.4121124792549011</v>
      </c>
      <c r="AL81" s="23">
        <f t="shared" si="80"/>
        <v>9.3837383517735393</v>
      </c>
      <c r="AM81" s="23">
        <f t="shared" si="80"/>
        <v>10.003635702719647</v>
      </c>
      <c r="AN81" s="23">
        <f t="shared" si="80"/>
        <v>9.1725325584241553</v>
      </c>
      <c r="AO81" s="23">
        <f t="shared" si="80"/>
        <v>9.0625979618529708</v>
      </c>
      <c r="AP81" s="23">
        <f t="shared" si="80"/>
        <v>8.8733308289503547</v>
      </c>
    </row>
    <row r="82" spans="1:42" x14ac:dyDescent="0.35">
      <c r="A82" s="17"/>
      <c r="C82" s="17"/>
      <c r="D82" s="18"/>
      <c r="E82" s="18"/>
      <c r="F82" s="18"/>
      <c r="G82" s="18"/>
      <c r="H82" s="18"/>
      <c r="I82" s="18"/>
      <c r="J82" s="18"/>
      <c r="K82" s="18"/>
      <c r="L82" s="18"/>
      <c r="M82" s="49"/>
      <c r="N82" s="18"/>
      <c r="O82" s="18"/>
      <c r="P82" s="18"/>
      <c r="Q82" s="18"/>
      <c r="R82" s="18"/>
      <c r="S82" s="18"/>
      <c r="T82" s="18"/>
      <c r="U82" s="18"/>
      <c r="V82" s="18"/>
      <c r="W82" s="49"/>
      <c r="X82" s="18"/>
      <c r="Y82" s="18"/>
      <c r="Z82" s="18"/>
      <c r="AA82" s="18"/>
      <c r="AB82" s="18"/>
      <c r="AC82" s="18"/>
      <c r="AD82" s="18"/>
      <c r="AE82" s="18"/>
      <c r="AF82" s="18"/>
      <c r="AG82" s="49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1:42" x14ac:dyDescent="0.35">
      <c r="E83" s="52"/>
      <c r="F83" s="52"/>
      <c r="G83" s="52"/>
      <c r="H83" s="52"/>
      <c r="I83" s="53"/>
      <c r="J83" s="53"/>
      <c r="K83" s="53"/>
      <c r="L83" s="53"/>
      <c r="M83" s="52"/>
      <c r="N83" s="52"/>
      <c r="O83" s="52"/>
      <c r="P83" s="52"/>
      <c r="Q83" s="52"/>
      <c r="R83" s="52"/>
      <c r="S83" s="53"/>
      <c r="T83" s="53"/>
      <c r="U83" s="53"/>
      <c r="V83" s="53"/>
      <c r="X83" s="52"/>
      <c r="Y83" s="52"/>
      <c r="Z83" s="52"/>
      <c r="AA83" s="52"/>
      <c r="AB83" s="52"/>
      <c r="AC83" s="53"/>
      <c r="AD83" s="53"/>
      <c r="AE83" s="53"/>
      <c r="AF83" s="53"/>
      <c r="AH83" s="52"/>
      <c r="AI83" s="52"/>
      <c r="AJ83" s="52"/>
      <c r="AK83" s="52"/>
      <c r="AL83" s="52"/>
      <c r="AM83" s="53"/>
      <c r="AN83" s="53"/>
      <c r="AO83" s="53"/>
      <c r="AP83" s="53"/>
    </row>
    <row r="84" spans="1:42" x14ac:dyDescent="0.35">
      <c r="E84" s="52"/>
      <c r="F84" s="52"/>
      <c r="G84" s="52"/>
      <c r="H84" s="52"/>
      <c r="I84" s="53"/>
      <c r="J84" s="53"/>
      <c r="K84" s="53"/>
      <c r="L84" s="53"/>
      <c r="M84" s="52"/>
      <c r="N84" s="52"/>
      <c r="O84" s="52"/>
      <c r="P84" s="52"/>
      <c r="Q84" s="52"/>
      <c r="R84" s="52"/>
      <c r="S84" s="53"/>
      <c r="T84" s="53"/>
      <c r="U84" s="53"/>
      <c r="V84" s="53"/>
      <c r="X84" s="52"/>
      <c r="Y84" s="52"/>
      <c r="Z84" s="52"/>
      <c r="AA84" s="52"/>
      <c r="AB84" s="52"/>
      <c r="AC84" s="53"/>
      <c r="AD84" s="53"/>
      <c r="AE84" s="53"/>
      <c r="AF84" s="53"/>
      <c r="AH84" s="52"/>
      <c r="AI84" s="52"/>
      <c r="AJ84" s="52"/>
      <c r="AK84" s="52"/>
      <c r="AL84" s="52"/>
      <c r="AM84" s="53"/>
      <c r="AN84" s="53"/>
      <c r="AO84" s="53"/>
      <c r="AP84" s="53"/>
    </row>
    <row r="85" spans="1:42" x14ac:dyDescent="0.35">
      <c r="E85" s="52"/>
      <c r="F85" s="52"/>
      <c r="G85" s="52"/>
      <c r="H85" s="52"/>
      <c r="I85" s="53"/>
      <c r="J85" s="53"/>
      <c r="K85" s="53"/>
      <c r="L85" s="53"/>
      <c r="M85" s="52"/>
      <c r="N85" s="52"/>
      <c r="O85" s="52"/>
      <c r="P85" s="52"/>
      <c r="Q85" s="52"/>
      <c r="R85" s="52"/>
      <c r="S85" s="53"/>
      <c r="T85" s="53"/>
      <c r="U85" s="53"/>
      <c r="V85" s="53"/>
      <c r="X85" s="52"/>
      <c r="Y85" s="52"/>
      <c r="Z85" s="52"/>
      <c r="AA85" s="52"/>
      <c r="AB85" s="52"/>
      <c r="AC85" s="53"/>
      <c r="AD85" s="53"/>
      <c r="AE85" s="53"/>
      <c r="AF85" s="53"/>
      <c r="AH85" s="52"/>
      <c r="AI85" s="52"/>
      <c r="AJ85" s="52"/>
      <c r="AK85" s="52"/>
      <c r="AL85" s="52"/>
      <c r="AM85" s="53"/>
      <c r="AN85" s="53"/>
      <c r="AO85" s="53"/>
      <c r="AP85" s="53"/>
    </row>
    <row r="86" spans="1:42" x14ac:dyDescent="0.35">
      <c r="E86" s="52"/>
      <c r="F86" s="52"/>
      <c r="G86" s="52"/>
      <c r="H86" s="52"/>
      <c r="I86" s="53"/>
      <c r="J86" s="53"/>
      <c r="K86" s="53"/>
      <c r="L86" s="53"/>
      <c r="M86" s="52"/>
      <c r="N86" s="52"/>
      <c r="O86" s="52"/>
      <c r="P86" s="52"/>
      <c r="Q86" s="52"/>
      <c r="R86" s="52"/>
      <c r="S86" s="53"/>
      <c r="T86" s="53"/>
      <c r="U86" s="53"/>
      <c r="V86" s="53"/>
      <c r="X86" s="52"/>
      <c r="Y86" s="52"/>
      <c r="Z86" s="52"/>
      <c r="AA86" s="52"/>
      <c r="AB86" s="52"/>
      <c r="AC86" s="53"/>
      <c r="AD86" s="53"/>
      <c r="AE86" s="53"/>
      <c r="AF86" s="53"/>
      <c r="AH86" s="52"/>
      <c r="AI86" s="52"/>
      <c r="AJ86" s="52"/>
      <c r="AK86" s="52"/>
      <c r="AL86" s="52"/>
      <c r="AM86" s="53"/>
      <c r="AN86" s="53"/>
      <c r="AO86" s="53"/>
      <c r="AP86" s="53"/>
    </row>
    <row r="87" spans="1:42" x14ac:dyDescent="0.35">
      <c r="E87" s="52"/>
      <c r="F87" s="52"/>
      <c r="G87" s="52"/>
      <c r="H87" s="52"/>
      <c r="I87" s="53"/>
      <c r="J87" s="53"/>
      <c r="K87" s="53"/>
      <c r="L87" s="53"/>
      <c r="M87" s="52"/>
      <c r="N87" s="52"/>
      <c r="O87" s="52"/>
      <c r="P87" s="52"/>
      <c r="Q87" s="52"/>
      <c r="R87" s="52"/>
      <c r="S87" s="53"/>
      <c r="T87" s="53"/>
      <c r="U87" s="53"/>
      <c r="V87" s="53"/>
      <c r="X87" s="52"/>
      <c r="Y87" s="52"/>
      <c r="Z87" s="52"/>
      <c r="AA87" s="52"/>
      <c r="AB87" s="52"/>
      <c r="AC87" s="53"/>
      <c r="AD87" s="53"/>
      <c r="AE87" s="53"/>
      <c r="AF87" s="53"/>
      <c r="AH87" s="52"/>
      <c r="AI87" s="52"/>
      <c r="AJ87" s="52"/>
      <c r="AK87" s="52"/>
      <c r="AL87" s="52"/>
      <c r="AM87" s="53"/>
      <c r="AN87" s="53"/>
      <c r="AO87" s="53"/>
      <c r="AP87" s="53"/>
    </row>
    <row r="88" spans="1:42" x14ac:dyDescent="0.35">
      <c r="E88" s="52"/>
      <c r="F88" s="52"/>
      <c r="G88" s="52"/>
      <c r="H88" s="52"/>
      <c r="I88" s="53"/>
      <c r="J88" s="53"/>
      <c r="K88" s="53"/>
      <c r="L88" s="53"/>
      <c r="M88" s="52"/>
      <c r="N88" s="52"/>
      <c r="O88" s="52"/>
      <c r="P88" s="52"/>
      <c r="Q88" s="52"/>
      <c r="R88" s="52"/>
      <c r="S88" s="53"/>
      <c r="T88" s="53"/>
      <c r="U88" s="53"/>
      <c r="V88" s="53"/>
      <c r="X88" s="52"/>
      <c r="Y88" s="52"/>
      <c r="Z88" s="52"/>
      <c r="AA88" s="52"/>
      <c r="AB88" s="52"/>
      <c r="AC88" s="53"/>
      <c r="AD88" s="53"/>
      <c r="AE88" s="53"/>
      <c r="AF88" s="53"/>
      <c r="AH88" s="52"/>
      <c r="AI88" s="52"/>
      <c r="AJ88" s="52"/>
      <c r="AK88" s="52"/>
      <c r="AL88" s="52"/>
      <c r="AM88" s="53"/>
      <c r="AN88" s="53"/>
      <c r="AO88" s="53"/>
      <c r="AP88" s="53"/>
    </row>
    <row r="89" spans="1:42" x14ac:dyDescent="0.35">
      <c r="E89" s="52"/>
      <c r="F89" s="52"/>
      <c r="O89" s="52"/>
      <c r="Y89" s="52"/>
      <c r="AI89" s="52"/>
    </row>
    <row r="90" spans="1:42" x14ac:dyDescent="0.35">
      <c r="E90" s="52"/>
      <c r="G90" s="52"/>
      <c r="I90" s="53"/>
      <c r="J90" s="53"/>
      <c r="K90" s="53"/>
      <c r="L90" s="53"/>
      <c r="O90" s="52"/>
      <c r="S90" s="53"/>
      <c r="T90" s="53"/>
      <c r="U90" s="53"/>
      <c r="V90" s="53"/>
      <c r="Y90" s="52"/>
      <c r="AC90" s="53"/>
      <c r="AD90" s="53"/>
      <c r="AE90" s="53"/>
      <c r="AF90" s="53"/>
      <c r="AI90" s="52"/>
      <c r="AM90" s="53"/>
      <c r="AN90" s="53"/>
      <c r="AO90" s="53"/>
      <c r="AP90" s="53"/>
    </row>
    <row r="91" spans="1:42" x14ac:dyDescent="0.35">
      <c r="E91" s="52"/>
      <c r="G91" s="52"/>
      <c r="I91" s="53"/>
      <c r="J91" s="53"/>
      <c r="K91" s="53"/>
      <c r="L91" s="53"/>
      <c r="O91" s="52"/>
      <c r="S91" s="53"/>
      <c r="T91" s="53"/>
      <c r="U91" s="53"/>
      <c r="V91" s="53"/>
      <c r="Y91" s="52"/>
      <c r="AC91" s="53"/>
      <c r="AD91" s="53"/>
      <c r="AE91" s="53"/>
      <c r="AF91" s="53"/>
      <c r="AI91" s="52"/>
      <c r="AM91" s="53"/>
      <c r="AN91" s="53"/>
      <c r="AO91" s="53"/>
      <c r="AP91" s="53"/>
    </row>
    <row r="92" spans="1:42" x14ac:dyDescent="0.35">
      <c r="E92" s="52"/>
      <c r="I92" s="53"/>
      <c r="J92" s="53"/>
      <c r="K92" s="53"/>
      <c r="L92" s="53"/>
      <c r="O92" s="52"/>
      <c r="S92" s="53"/>
      <c r="T92" s="53"/>
      <c r="U92" s="53"/>
      <c r="V92" s="53"/>
      <c r="Y92" s="52"/>
      <c r="AC92" s="53"/>
      <c r="AD92" s="53"/>
      <c r="AE92" s="53"/>
      <c r="AF92" s="53"/>
      <c r="AI92" s="52"/>
      <c r="AM92" s="53"/>
      <c r="AN92" s="53"/>
      <c r="AO92" s="53"/>
      <c r="AP92" s="53"/>
    </row>
    <row r="96" spans="1:42" x14ac:dyDescent="0.35">
      <c r="P96"/>
      <c r="Q96"/>
      <c r="R96"/>
      <c r="S96"/>
    </row>
    <row r="97" spans="14:24" x14ac:dyDescent="0.35">
      <c r="P97"/>
      <c r="Q97" s="111"/>
      <c r="R97" s="111"/>
      <c r="S97" s="111"/>
      <c r="W97" s="32"/>
      <c r="X97" s="113"/>
    </row>
    <row r="98" spans="14:24" x14ac:dyDescent="0.35">
      <c r="P98"/>
      <c r="Q98" s="111"/>
      <c r="R98" s="111"/>
      <c r="S98" s="111"/>
      <c r="W98"/>
      <c r="X98" s="113"/>
    </row>
    <row r="99" spans="14:24" x14ac:dyDescent="0.35">
      <c r="P99"/>
      <c r="Q99" s="111"/>
      <c r="R99" s="111"/>
      <c r="S99" s="111"/>
      <c r="W99"/>
      <c r="X99" s="113"/>
    </row>
    <row r="100" spans="14:24" x14ac:dyDescent="0.35">
      <c r="P100"/>
      <c r="Q100" s="111"/>
      <c r="R100" s="111"/>
      <c r="S100" s="111"/>
    </row>
    <row r="105" spans="14:24" x14ac:dyDescent="0.35">
      <c r="N105"/>
    </row>
    <row r="106" spans="14:24" x14ac:dyDescent="0.35">
      <c r="N106"/>
    </row>
    <row r="107" spans="14:24" x14ac:dyDescent="0.35">
      <c r="N107"/>
    </row>
    <row r="108" spans="14:24" x14ac:dyDescent="0.35">
      <c r="N108"/>
    </row>
    <row r="109" spans="14:24" x14ac:dyDescent="0.35">
      <c r="N109"/>
    </row>
    <row r="110" spans="14:24" x14ac:dyDescent="0.35">
      <c r="N110"/>
    </row>
    <row r="111" spans="14:24" x14ac:dyDescent="0.35">
      <c r="N111"/>
    </row>
    <row r="112" spans="14:24" x14ac:dyDescent="0.35">
      <c r="N112"/>
    </row>
    <row r="113" spans="14:14" x14ac:dyDescent="0.35">
      <c r="N113"/>
    </row>
    <row r="114" spans="14:14" x14ac:dyDescent="0.35">
      <c r="N114"/>
    </row>
    <row r="115" spans="14:14" x14ac:dyDescent="0.35">
      <c r="N115"/>
    </row>
    <row r="116" spans="14:14" x14ac:dyDescent="0.35">
      <c r="N116"/>
    </row>
    <row r="117" spans="14:14" x14ac:dyDescent="0.35">
      <c r="N117"/>
    </row>
    <row r="118" spans="14:14" x14ac:dyDescent="0.35">
      <c r="N118"/>
    </row>
    <row r="119" spans="14:14" x14ac:dyDescent="0.35">
      <c r="N119"/>
    </row>
    <row r="120" spans="14:14" x14ac:dyDescent="0.35">
      <c r="N120"/>
    </row>
    <row r="121" spans="14:14" x14ac:dyDescent="0.35">
      <c r="N121" s="66" t="e">
        <f>MIN(#REF!)</f>
        <v>#REF!</v>
      </c>
    </row>
    <row r="122" spans="14:14" x14ac:dyDescent="0.35">
      <c r="N122" s="66" t="e">
        <f>MAX(#REF!)</f>
        <v>#REF!</v>
      </c>
    </row>
    <row r="123" spans="14:14" x14ac:dyDescent="0.35">
      <c r="N123"/>
    </row>
    <row r="124" spans="14:14" x14ac:dyDescent="0.35">
      <c r="N124"/>
    </row>
  </sheetData>
  <mergeCells count="32">
    <mergeCell ref="D2:L2"/>
    <mergeCell ref="N2:V2"/>
    <mergeCell ref="X2:AF2"/>
    <mergeCell ref="AH2:AP2"/>
    <mergeCell ref="D22:L22"/>
    <mergeCell ref="N22:V22"/>
    <mergeCell ref="X22:AF22"/>
    <mergeCell ref="AH22:AP22"/>
    <mergeCell ref="D3:L3"/>
    <mergeCell ref="N3:V3"/>
    <mergeCell ref="X3:AF3"/>
    <mergeCell ref="AH3:AP3"/>
    <mergeCell ref="D43:L43"/>
    <mergeCell ref="N43:V43"/>
    <mergeCell ref="X43:AF43"/>
    <mergeCell ref="AH43:AP43"/>
    <mergeCell ref="D23:L23"/>
    <mergeCell ref="N23:V23"/>
    <mergeCell ref="X23:AF23"/>
    <mergeCell ref="AH23:AP23"/>
    <mergeCell ref="D42:L42"/>
    <mergeCell ref="N42:V42"/>
    <mergeCell ref="X42:AF42"/>
    <mergeCell ref="AH42:AP42"/>
    <mergeCell ref="D64:L64"/>
    <mergeCell ref="N64:V64"/>
    <mergeCell ref="X64:AF64"/>
    <mergeCell ref="AH64:AP64"/>
    <mergeCell ref="D63:L63"/>
    <mergeCell ref="N63:V63"/>
    <mergeCell ref="X63:AF63"/>
    <mergeCell ref="AH63:AP63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I93"/>
  <sheetViews>
    <sheetView zoomScale="40" zoomScaleNormal="40" workbookViewId="0">
      <selection activeCell="AS16" sqref="AS16"/>
    </sheetView>
  </sheetViews>
  <sheetFormatPr defaultColWidth="8.81640625" defaultRowHeight="15.5" x14ac:dyDescent="0.35"/>
  <cols>
    <col min="1" max="1" width="4.54296875" customWidth="1"/>
    <col min="2" max="2" width="9.81640625" customWidth="1"/>
    <col min="3" max="3" width="5.1796875" customWidth="1"/>
    <col min="13" max="13" width="3.26953125" customWidth="1"/>
    <col min="23" max="23" width="4.453125" customWidth="1"/>
    <col min="33" max="33" width="4.453125" customWidth="1"/>
    <col min="43" max="43" width="18.7265625" customWidth="1"/>
    <col min="48" max="48" width="4.453125" customWidth="1"/>
    <col min="53" max="53" width="4.453125" customWidth="1"/>
    <col min="58" max="58" width="4.453125" customWidth="1"/>
    <col min="63" max="63" width="4.453125" customWidth="1"/>
    <col min="64" max="65" width="8.7265625" customWidth="1"/>
    <col min="69" max="70" width="4.453125" style="50" customWidth="1"/>
    <col min="71" max="71" width="4.453125" customWidth="1"/>
    <col min="72" max="72" width="67.26953125" customWidth="1"/>
    <col min="73" max="73" width="4.453125" customWidth="1"/>
    <col min="74" max="74" width="11.453125" customWidth="1"/>
    <col min="75" max="75" width="9.7265625" customWidth="1"/>
  </cols>
  <sheetData>
    <row r="1" spans="1:87" x14ac:dyDescent="0.35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21"/>
      <c r="N1" s="18"/>
      <c r="O1" s="18"/>
      <c r="P1" s="18"/>
      <c r="Q1" s="18"/>
      <c r="R1" s="18"/>
      <c r="S1" s="18"/>
      <c r="T1" s="18"/>
      <c r="U1" s="18"/>
      <c r="V1" s="18"/>
      <c r="W1" s="21"/>
      <c r="X1" s="18"/>
      <c r="Y1" s="18"/>
      <c r="Z1" s="18"/>
      <c r="AA1" s="18"/>
      <c r="AB1" s="18"/>
      <c r="AC1" s="18"/>
      <c r="AD1" s="18"/>
      <c r="AE1" s="18"/>
      <c r="AF1" s="18"/>
      <c r="AG1" s="21"/>
      <c r="AH1" s="18"/>
      <c r="AI1" s="18"/>
      <c r="AJ1" s="18"/>
      <c r="AK1" s="18"/>
      <c r="AL1" s="18"/>
      <c r="AM1" s="18"/>
      <c r="AN1" s="18"/>
      <c r="AO1" s="18"/>
      <c r="AP1" s="18"/>
      <c r="AR1" s="24"/>
      <c r="AS1" s="24"/>
      <c r="AT1" s="24"/>
      <c r="AU1" s="24"/>
      <c r="AW1" s="24"/>
      <c r="AX1" s="24"/>
      <c r="AY1" s="24"/>
      <c r="AZ1" s="24"/>
      <c r="BB1" s="24"/>
      <c r="BC1" s="24"/>
      <c r="BD1" s="24"/>
      <c r="BE1" s="24"/>
      <c r="BG1" s="24"/>
      <c r="BH1" s="24"/>
      <c r="BI1" s="24"/>
      <c r="BJ1" s="24"/>
      <c r="BL1" s="24"/>
      <c r="BM1" s="24"/>
      <c r="BN1" s="24"/>
      <c r="BO1" s="24"/>
      <c r="BP1" s="24"/>
    </row>
    <row r="2" spans="1:87" x14ac:dyDescent="0.35">
      <c r="A2" s="17"/>
      <c r="B2" s="19"/>
      <c r="C2" s="17"/>
      <c r="D2" s="119" t="s">
        <v>14</v>
      </c>
      <c r="E2" s="119"/>
      <c r="F2" s="119"/>
      <c r="G2" s="119"/>
      <c r="H2" s="119"/>
      <c r="I2" s="119"/>
      <c r="J2" s="119"/>
      <c r="K2" s="119"/>
      <c r="L2" s="119"/>
      <c r="M2" s="21"/>
      <c r="N2" s="119" t="s">
        <v>14</v>
      </c>
      <c r="O2" s="119"/>
      <c r="P2" s="119"/>
      <c r="Q2" s="119"/>
      <c r="R2" s="119"/>
      <c r="S2" s="119"/>
      <c r="T2" s="119"/>
      <c r="U2" s="119"/>
      <c r="V2" s="119"/>
      <c r="W2" s="21"/>
      <c r="X2" s="119" t="s">
        <v>14</v>
      </c>
      <c r="Y2" s="119"/>
      <c r="Z2" s="119"/>
      <c r="AA2" s="119"/>
      <c r="AB2" s="119"/>
      <c r="AC2" s="119"/>
      <c r="AD2" s="119"/>
      <c r="AE2" s="119"/>
      <c r="AF2" s="119"/>
      <c r="AG2" s="21"/>
      <c r="AH2" s="119" t="s">
        <v>14</v>
      </c>
      <c r="AI2" s="119"/>
      <c r="AJ2" s="119"/>
      <c r="AK2" s="119"/>
      <c r="AL2" s="119"/>
      <c r="AM2" s="119"/>
      <c r="AN2" s="119"/>
      <c r="AO2" s="119"/>
      <c r="AP2" s="119"/>
      <c r="AR2" s="119"/>
      <c r="AS2" s="119"/>
      <c r="AT2" s="119"/>
      <c r="AU2" s="119"/>
      <c r="AW2" s="119"/>
      <c r="AX2" s="119"/>
      <c r="AY2" s="119"/>
      <c r="AZ2" s="119"/>
      <c r="BB2" s="119"/>
      <c r="BC2" s="119"/>
      <c r="BD2" s="119"/>
      <c r="BE2" s="119"/>
      <c r="BG2" s="119"/>
      <c r="BH2" s="119"/>
      <c r="BI2" s="119"/>
      <c r="BJ2" s="119"/>
      <c r="BL2" s="119"/>
      <c r="BM2" s="119"/>
      <c r="BN2" s="119"/>
      <c r="BO2" s="119"/>
      <c r="BP2" s="119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</row>
    <row r="3" spans="1:87" x14ac:dyDescent="0.35">
      <c r="A3" s="17"/>
      <c r="B3" s="20"/>
      <c r="C3" s="17"/>
      <c r="D3" s="118" t="s">
        <v>15</v>
      </c>
      <c r="E3" s="118"/>
      <c r="F3" s="118"/>
      <c r="G3" s="118"/>
      <c r="H3" s="118"/>
      <c r="I3" s="118"/>
      <c r="J3" s="118"/>
      <c r="K3" s="118"/>
      <c r="L3" s="118"/>
      <c r="M3" s="21"/>
      <c r="N3" s="118" t="s">
        <v>16</v>
      </c>
      <c r="O3" s="118"/>
      <c r="P3" s="118"/>
      <c r="Q3" s="118"/>
      <c r="R3" s="118"/>
      <c r="S3" s="118"/>
      <c r="T3" s="118"/>
      <c r="U3" s="118"/>
      <c r="V3" s="118"/>
      <c r="W3" s="21"/>
      <c r="X3" s="118" t="s">
        <v>17</v>
      </c>
      <c r="Y3" s="118"/>
      <c r="Z3" s="118"/>
      <c r="AA3" s="118"/>
      <c r="AB3" s="118"/>
      <c r="AC3" s="118"/>
      <c r="AD3" s="118"/>
      <c r="AE3" s="118"/>
      <c r="AF3" s="118"/>
      <c r="AG3" s="21"/>
      <c r="AH3" s="118" t="s">
        <v>18</v>
      </c>
      <c r="AI3" s="118"/>
      <c r="AJ3" s="118"/>
      <c r="AK3" s="118"/>
      <c r="AL3" s="118"/>
      <c r="AM3" s="118"/>
      <c r="AN3" s="118"/>
      <c r="AO3" s="118"/>
      <c r="AP3" s="118"/>
      <c r="AR3" s="121"/>
      <c r="AS3" s="121"/>
      <c r="AT3" s="121"/>
      <c r="AU3" s="121"/>
      <c r="AW3" s="121"/>
      <c r="AX3" s="121"/>
      <c r="AY3" s="121"/>
      <c r="AZ3" s="121"/>
      <c r="BB3" s="121"/>
      <c r="BC3" s="121"/>
      <c r="BD3" s="121"/>
      <c r="BE3" s="121"/>
      <c r="BG3" s="122"/>
      <c r="BH3" s="121"/>
      <c r="BI3" s="121"/>
      <c r="BJ3" s="121"/>
      <c r="BL3" s="121"/>
      <c r="BM3" s="121"/>
      <c r="BN3" s="121"/>
      <c r="BO3" s="121"/>
      <c r="BP3" s="121"/>
      <c r="BV3" s="118"/>
      <c r="BW3" s="118"/>
      <c r="BX3" s="118"/>
      <c r="BY3" s="118"/>
      <c r="CA3" s="118"/>
      <c r="CB3" s="118"/>
      <c r="CC3" s="118"/>
      <c r="CD3" s="118"/>
      <c r="CF3" s="118"/>
      <c r="CG3" s="118"/>
      <c r="CH3" s="118"/>
      <c r="CI3" s="118"/>
    </row>
    <row r="4" spans="1:87" x14ac:dyDescent="0.35">
      <c r="A4" s="17"/>
      <c r="B4" s="17"/>
      <c r="C4" s="17"/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 t="s">
        <v>56</v>
      </c>
      <c r="J4" s="24" t="s">
        <v>57</v>
      </c>
      <c r="K4" s="24" t="s">
        <v>58</v>
      </c>
      <c r="L4" s="24" t="s">
        <v>59</v>
      </c>
      <c r="M4" s="21"/>
      <c r="N4" s="24">
        <v>1</v>
      </c>
      <c r="O4" s="24">
        <v>2</v>
      </c>
      <c r="P4" s="24">
        <v>3</v>
      </c>
      <c r="Q4" s="24">
        <v>4</v>
      </c>
      <c r="R4" s="24">
        <v>5</v>
      </c>
      <c r="S4" s="24" t="s">
        <v>56</v>
      </c>
      <c r="T4" s="24" t="s">
        <v>57</v>
      </c>
      <c r="U4" s="24" t="s">
        <v>58</v>
      </c>
      <c r="V4" s="24" t="s">
        <v>59</v>
      </c>
      <c r="W4" s="21"/>
      <c r="X4" s="24">
        <v>1</v>
      </c>
      <c r="Y4" s="24">
        <v>2</v>
      </c>
      <c r="Z4" s="24">
        <v>3</v>
      </c>
      <c r="AA4" s="24">
        <v>4</v>
      </c>
      <c r="AB4" s="24">
        <v>5</v>
      </c>
      <c r="AC4" s="24" t="s">
        <v>56</v>
      </c>
      <c r="AD4" s="24" t="s">
        <v>57</v>
      </c>
      <c r="AE4" s="24" t="s">
        <v>58</v>
      </c>
      <c r="AF4" s="24" t="s">
        <v>59</v>
      </c>
      <c r="AG4" s="21"/>
      <c r="AH4" s="24">
        <v>1</v>
      </c>
      <c r="AI4" s="24">
        <v>2</v>
      </c>
      <c r="AJ4" s="24">
        <v>3</v>
      </c>
      <c r="AK4" s="24">
        <v>4</v>
      </c>
      <c r="AL4" s="24">
        <v>5</v>
      </c>
      <c r="AM4" s="24" t="s">
        <v>56</v>
      </c>
      <c r="AN4" s="24" t="s">
        <v>57</v>
      </c>
      <c r="AO4" s="24" t="s">
        <v>58</v>
      </c>
      <c r="AP4" s="24" t="s">
        <v>59</v>
      </c>
      <c r="AR4" s="24"/>
      <c r="AS4" s="24"/>
      <c r="AT4" s="24"/>
      <c r="AU4" s="24"/>
      <c r="AW4" s="24"/>
      <c r="AX4" s="24"/>
      <c r="AY4" s="24"/>
      <c r="AZ4" s="24"/>
      <c r="BB4" s="24"/>
      <c r="BC4" s="24"/>
      <c r="BD4" s="24"/>
      <c r="BE4" s="24"/>
      <c r="BG4" s="24"/>
      <c r="BH4" s="24"/>
      <c r="BI4" s="24"/>
      <c r="BJ4" s="24"/>
      <c r="BL4" s="35"/>
      <c r="BM4" s="35"/>
      <c r="BN4" s="35"/>
      <c r="BO4" s="35"/>
      <c r="BP4" s="35"/>
      <c r="BV4" s="24"/>
      <c r="BW4" s="24"/>
      <c r="BX4" s="24"/>
      <c r="BY4" s="24"/>
      <c r="CA4" s="24"/>
      <c r="CB4" s="24"/>
      <c r="CC4" s="24"/>
      <c r="CD4" s="24"/>
      <c r="CF4" s="24"/>
      <c r="CG4" s="24"/>
      <c r="CH4" s="24"/>
      <c r="CI4" s="24"/>
    </row>
    <row r="5" spans="1:87" x14ac:dyDescent="0.35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21"/>
      <c r="N5" s="18"/>
      <c r="O5" s="18"/>
      <c r="P5" s="18"/>
      <c r="Q5" s="18"/>
      <c r="R5" s="18"/>
      <c r="S5" s="18"/>
      <c r="T5" s="18"/>
      <c r="U5" s="18"/>
      <c r="V5" s="18"/>
      <c r="W5" s="21"/>
      <c r="X5" s="18"/>
      <c r="Y5" s="18"/>
      <c r="Z5" s="18"/>
      <c r="AA5" s="18"/>
      <c r="AB5" s="18"/>
      <c r="AC5" s="18"/>
      <c r="AD5" s="18"/>
      <c r="AE5" s="18"/>
      <c r="AF5" s="18"/>
      <c r="AG5" s="21"/>
      <c r="AH5" s="18"/>
      <c r="AI5" s="18"/>
      <c r="AJ5" s="18"/>
      <c r="AK5" s="18"/>
      <c r="AL5" s="18"/>
      <c r="AM5" s="18"/>
      <c r="AN5" s="18"/>
      <c r="AO5" s="18"/>
      <c r="AP5" s="18"/>
      <c r="AR5" s="24"/>
      <c r="AS5" s="24"/>
      <c r="AT5" s="24"/>
      <c r="AU5" s="24"/>
      <c r="AW5" s="24"/>
      <c r="AX5" s="24"/>
      <c r="AY5" s="24"/>
      <c r="AZ5" s="24"/>
      <c r="BB5" s="24"/>
      <c r="BC5" s="24"/>
      <c r="BD5" s="24"/>
      <c r="BE5" s="24"/>
      <c r="BG5" s="24"/>
      <c r="BH5" s="24"/>
      <c r="BI5" s="24"/>
      <c r="BJ5" s="24"/>
      <c r="BL5" s="24"/>
      <c r="BM5" s="24"/>
      <c r="BN5" s="24"/>
      <c r="BO5" s="24"/>
      <c r="BP5" s="24"/>
    </row>
    <row r="6" spans="1:87" x14ac:dyDescent="0.35">
      <c r="A6" s="17"/>
      <c r="B6" s="28">
        <v>1</v>
      </c>
      <c r="C6" s="17"/>
      <c r="D6" s="24">
        <v>75</v>
      </c>
      <c r="E6" s="24">
        <v>83</v>
      </c>
      <c r="F6" s="24">
        <v>82</v>
      </c>
      <c r="G6" s="24">
        <v>83</v>
      </c>
      <c r="H6" s="24">
        <v>77</v>
      </c>
      <c r="I6" s="24">
        <f>AVERAGE(E6:F6)</f>
        <v>82.5</v>
      </c>
      <c r="J6" s="24">
        <f>AVERAGE(E6:G6)</f>
        <v>82.666666666666671</v>
      </c>
      <c r="K6" s="24">
        <f>AVERAGE(E6:H6)</f>
        <v>81.25</v>
      </c>
      <c r="L6" s="24">
        <f>AVERAGE(D6:H6)</f>
        <v>80</v>
      </c>
      <c r="M6" s="21"/>
      <c r="N6" s="24">
        <v>87</v>
      </c>
      <c r="O6" s="24">
        <v>84</v>
      </c>
      <c r="P6" s="24">
        <v>75</v>
      </c>
      <c r="Q6" s="24">
        <v>83</v>
      </c>
      <c r="R6" s="24">
        <v>79</v>
      </c>
      <c r="S6" s="24">
        <f>AVERAGE(O6:P6)</f>
        <v>79.5</v>
      </c>
      <c r="T6" s="24">
        <f>AVERAGE(O6:Q6)</f>
        <v>80.666666666666671</v>
      </c>
      <c r="U6" s="24">
        <f>AVERAGE(O6:R6)</f>
        <v>80.25</v>
      </c>
      <c r="V6" s="24">
        <f>AVERAGE(N6:R6)</f>
        <v>81.599999999999994</v>
      </c>
      <c r="W6" s="21"/>
      <c r="X6" s="24">
        <v>76</v>
      </c>
      <c r="Y6" s="24">
        <v>72</v>
      </c>
      <c r="Z6" s="24">
        <v>79</v>
      </c>
      <c r="AA6" s="24">
        <v>75</v>
      </c>
      <c r="AB6" s="24">
        <v>78</v>
      </c>
      <c r="AC6" s="24">
        <f>AVERAGE(Y6:Z6)</f>
        <v>75.5</v>
      </c>
      <c r="AD6" s="24">
        <f>AVERAGE(Y6:AA6)</f>
        <v>75.333333333333329</v>
      </c>
      <c r="AE6" s="24">
        <f>AVERAGE(Y6:AB6)</f>
        <v>76</v>
      </c>
      <c r="AF6" s="24">
        <f>AVERAGE(X6:AB6)</f>
        <v>76</v>
      </c>
      <c r="AG6" s="21"/>
      <c r="AH6" s="24">
        <v>77</v>
      </c>
      <c r="AI6" s="24">
        <v>86</v>
      </c>
      <c r="AJ6" s="24">
        <v>74</v>
      </c>
      <c r="AK6" s="24">
        <v>70</v>
      </c>
      <c r="AL6" s="24">
        <v>71</v>
      </c>
      <c r="AM6" s="24">
        <f>AVERAGE(AI6:AJ6)</f>
        <v>80</v>
      </c>
      <c r="AN6" s="24">
        <f>AVERAGE(AI6:AK6)</f>
        <v>76.666666666666671</v>
      </c>
      <c r="AO6" s="24">
        <f>AVERAGE(AI6:AL6)</f>
        <v>75.25</v>
      </c>
      <c r="AP6" s="24">
        <f>AVERAGE(AH6:AL6)</f>
        <v>75.599999999999994</v>
      </c>
      <c r="AR6" s="24"/>
      <c r="AS6" s="24"/>
      <c r="AT6" s="24"/>
      <c r="AU6" s="24"/>
      <c r="AW6" s="24"/>
      <c r="AX6" s="24"/>
      <c r="AY6" s="24"/>
      <c r="AZ6" s="24"/>
      <c r="BB6" s="24"/>
      <c r="BC6" s="24"/>
      <c r="BD6" s="24"/>
      <c r="BE6" s="24"/>
      <c r="BG6" s="24"/>
      <c r="BH6" s="24"/>
      <c r="BI6" s="24"/>
      <c r="BJ6" s="24"/>
      <c r="BL6" s="24"/>
      <c r="BM6" s="24"/>
      <c r="BN6" s="24"/>
      <c r="BO6" s="24"/>
      <c r="BP6" s="24"/>
    </row>
    <row r="7" spans="1:87" x14ac:dyDescent="0.35">
      <c r="A7" s="17"/>
      <c r="B7" s="28">
        <v>2</v>
      </c>
      <c r="C7" s="17"/>
      <c r="D7" s="24">
        <v>63</v>
      </c>
      <c r="E7" s="24">
        <v>60</v>
      </c>
      <c r="F7" s="24">
        <v>61</v>
      </c>
      <c r="G7" s="24">
        <v>60</v>
      </c>
      <c r="H7" s="24">
        <v>59</v>
      </c>
      <c r="I7" s="24">
        <f t="shared" ref="I7:I17" si="0">AVERAGE(E7:F7)</f>
        <v>60.5</v>
      </c>
      <c r="J7" s="24">
        <f t="shared" ref="J7:J17" si="1">AVERAGE(E7:G7)</f>
        <v>60.333333333333336</v>
      </c>
      <c r="K7" s="24">
        <f t="shared" ref="K7:K17" si="2">AVERAGE(E7:H7)</f>
        <v>60</v>
      </c>
      <c r="L7" s="24">
        <f t="shared" ref="L7:L17" si="3">AVERAGE(D7:H7)</f>
        <v>60.6</v>
      </c>
      <c r="M7" s="21"/>
      <c r="N7" s="24">
        <v>63</v>
      </c>
      <c r="O7" s="24">
        <v>61</v>
      </c>
      <c r="P7" s="24">
        <v>60</v>
      </c>
      <c r="Q7" s="24">
        <v>66</v>
      </c>
      <c r="R7" s="24">
        <v>65</v>
      </c>
      <c r="S7" s="24">
        <f t="shared" ref="S7:S17" si="4">AVERAGE(O7:P7)</f>
        <v>60.5</v>
      </c>
      <c r="T7" s="24">
        <f t="shared" ref="T7:T17" si="5">AVERAGE(O7:Q7)</f>
        <v>62.333333333333336</v>
      </c>
      <c r="U7" s="24">
        <f t="shared" ref="U7:U17" si="6">AVERAGE(O7:R7)</f>
        <v>63</v>
      </c>
      <c r="V7" s="24">
        <f t="shared" ref="V7:V17" si="7">AVERAGE(N7:R7)</f>
        <v>63</v>
      </c>
      <c r="W7" s="21"/>
      <c r="X7" s="24">
        <v>56</v>
      </c>
      <c r="Y7" s="24">
        <v>54</v>
      </c>
      <c r="Z7" s="24">
        <v>54</v>
      </c>
      <c r="AA7" s="24">
        <v>53</v>
      </c>
      <c r="AB7" s="24">
        <v>53</v>
      </c>
      <c r="AC7" s="24">
        <f t="shared" ref="AC7:AC17" si="8">AVERAGE(Y7:Z7)</f>
        <v>54</v>
      </c>
      <c r="AD7" s="24">
        <f t="shared" ref="AD7:AD17" si="9">AVERAGE(Y7:AA7)</f>
        <v>53.666666666666664</v>
      </c>
      <c r="AE7" s="24">
        <f t="shared" ref="AE7:AE17" si="10">AVERAGE(Y7:AB7)</f>
        <v>53.5</v>
      </c>
      <c r="AF7" s="24">
        <f t="shared" ref="AF7:AF17" si="11">AVERAGE(X7:AB7)</f>
        <v>54</v>
      </c>
      <c r="AG7" s="21"/>
      <c r="AH7" s="24">
        <v>57</v>
      </c>
      <c r="AI7" s="24">
        <v>55</v>
      </c>
      <c r="AJ7" s="24">
        <v>52</v>
      </c>
      <c r="AK7" s="24">
        <v>57</v>
      </c>
      <c r="AL7" s="24">
        <v>64</v>
      </c>
      <c r="AM7" s="24">
        <f t="shared" ref="AM7:AM17" si="12">AVERAGE(AI7:AJ7)</f>
        <v>53.5</v>
      </c>
      <c r="AN7" s="24">
        <f t="shared" ref="AN7:AN17" si="13">AVERAGE(AI7:AK7)</f>
        <v>54.666666666666664</v>
      </c>
      <c r="AO7" s="24">
        <f t="shared" ref="AO7:AO17" si="14">AVERAGE(AI7:AL7)</f>
        <v>57</v>
      </c>
      <c r="AP7" s="24">
        <f t="shared" ref="AP7:AP17" si="15">AVERAGE(AH7:AL7)</f>
        <v>57</v>
      </c>
      <c r="AR7" s="24"/>
      <c r="AS7" s="24"/>
      <c r="AT7" s="24"/>
      <c r="AU7" s="24"/>
      <c r="AW7" s="24"/>
      <c r="AX7" s="24"/>
      <c r="AY7" s="24"/>
      <c r="AZ7" s="24"/>
      <c r="BB7" s="24"/>
      <c r="BC7" s="24"/>
      <c r="BD7" s="24"/>
      <c r="BE7" s="24"/>
      <c r="BG7" s="24"/>
      <c r="BH7" s="24"/>
      <c r="BI7" s="24"/>
      <c r="BJ7" s="24"/>
      <c r="BL7" s="24"/>
      <c r="BM7" s="24"/>
      <c r="BN7" s="24"/>
      <c r="BO7" s="24"/>
      <c r="BP7" s="24"/>
    </row>
    <row r="8" spans="1:87" x14ac:dyDescent="0.35">
      <c r="A8" s="17"/>
      <c r="B8" s="28">
        <v>3</v>
      </c>
      <c r="C8" s="17"/>
      <c r="D8" s="24">
        <v>55</v>
      </c>
      <c r="E8" s="24">
        <v>52</v>
      </c>
      <c r="F8" s="24">
        <v>53</v>
      </c>
      <c r="G8" s="24">
        <v>53</v>
      </c>
      <c r="H8" s="24">
        <v>56</v>
      </c>
      <c r="I8" s="24">
        <f t="shared" si="0"/>
        <v>52.5</v>
      </c>
      <c r="J8" s="24">
        <f t="shared" si="1"/>
        <v>52.666666666666664</v>
      </c>
      <c r="K8" s="24">
        <f t="shared" si="2"/>
        <v>53.5</v>
      </c>
      <c r="L8" s="24">
        <f t="shared" si="3"/>
        <v>53.8</v>
      </c>
      <c r="M8" s="21"/>
      <c r="N8" s="24">
        <v>53</v>
      </c>
      <c r="O8" s="24">
        <v>56</v>
      </c>
      <c r="P8" s="24">
        <v>58</v>
      </c>
      <c r="Q8" s="24">
        <v>55</v>
      </c>
      <c r="R8" s="24">
        <v>53</v>
      </c>
      <c r="S8" s="24">
        <f t="shared" si="4"/>
        <v>57</v>
      </c>
      <c r="T8" s="24">
        <f t="shared" si="5"/>
        <v>56.333333333333336</v>
      </c>
      <c r="U8" s="24">
        <f t="shared" si="6"/>
        <v>55.5</v>
      </c>
      <c r="V8" s="24">
        <f t="shared" si="7"/>
        <v>55</v>
      </c>
      <c r="W8" s="21"/>
      <c r="X8" s="24">
        <v>57</v>
      </c>
      <c r="Y8" s="24">
        <v>51</v>
      </c>
      <c r="Z8" s="24">
        <v>56</v>
      </c>
      <c r="AA8" s="24">
        <v>58</v>
      </c>
      <c r="AB8" s="24">
        <v>56</v>
      </c>
      <c r="AC8" s="24">
        <f t="shared" si="8"/>
        <v>53.5</v>
      </c>
      <c r="AD8" s="24">
        <f t="shared" si="9"/>
        <v>55</v>
      </c>
      <c r="AE8" s="24">
        <f t="shared" si="10"/>
        <v>55.25</v>
      </c>
      <c r="AF8" s="24">
        <f t="shared" si="11"/>
        <v>55.6</v>
      </c>
      <c r="AG8" s="21"/>
      <c r="AH8" s="24">
        <v>52</v>
      </c>
      <c r="AI8" s="24">
        <v>52</v>
      </c>
      <c r="AJ8" s="24">
        <v>51</v>
      </c>
      <c r="AK8" s="24">
        <v>48</v>
      </c>
      <c r="AL8" s="24">
        <v>54</v>
      </c>
      <c r="AM8" s="24">
        <f t="shared" si="12"/>
        <v>51.5</v>
      </c>
      <c r="AN8" s="24">
        <f t="shared" si="13"/>
        <v>50.333333333333336</v>
      </c>
      <c r="AO8" s="24">
        <f t="shared" si="14"/>
        <v>51.25</v>
      </c>
      <c r="AP8" s="24">
        <f t="shared" si="15"/>
        <v>51.4</v>
      </c>
      <c r="AR8" s="24"/>
      <c r="AS8" s="24"/>
      <c r="AT8" s="24"/>
      <c r="AU8" s="24"/>
      <c r="AW8" s="24"/>
      <c r="AX8" s="24"/>
      <c r="AY8" s="24"/>
      <c r="AZ8" s="24"/>
      <c r="BB8" s="24"/>
      <c r="BC8" s="24"/>
      <c r="BD8" s="24"/>
      <c r="BE8" s="24"/>
      <c r="BG8" s="24"/>
      <c r="BH8" s="24"/>
      <c r="BI8" s="24"/>
      <c r="BJ8" s="24"/>
      <c r="BL8" s="24"/>
      <c r="BM8" s="24"/>
      <c r="BN8" s="24"/>
      <c r="BO8" s="24"/>
      <c r="BP8" s="24"/>
    </row>
    <row r="9" spans="1:87" x14ac:dyDescent="0.35">
      <c r="A9" s="17"/>
      <c r="B9" s="28">
        <v>4</v>
      </c>
      <c r="C9" s="17"/>
      <c r="D9" s="24">
        <v>40</v>
      </c>
      <c r="E9" s="24">
        <v>40</v>
      </c>
      <c r="F9" s="24">
        <v>40</v>
      </c>
      <c r="G9" s="24">
        <v>45</v>
      </c>
      <c r="H9" s="24">
        <v>41</v>
      </c>
      <c r="I9" s="24">
        <f t="shared" si="0"/>
        <v>40</v>
      </c>
      <c r="J9" s="24">
        <f t="shared" si="1"/>
        <v>41.666666666666664</v>
      </c>
      <c r="K9" s="24">
        <f t="shared" si="2"/>
        <v>41.5</v>
      </c>
      <c r="L9" s="24">
        <f t="shared" si="3"/>
        <v>41.2</v>
      </c>
      <c r="M9" s="21"/>
      <c r="N9" s="24">
        <v>51</v>
      </c>
      <c r="O9" s="24">
        <v>44</v>
      </c>
      <c r="P9" s="24">
        <v>43</v>
      </c>
      <c r="Q9" s="24">
        <v>43</v>
      </c>
      <c r="R9" s="24">
        <v>41</v>
      </c>
      <c r="S9" s="24">
        <f t="shared" si="4"/>
        <v>43.5</v>
      </c>
      <c r="T9" s="24">
        <f t="shared" si="5"/>
        <v>43.333333333333336</v>
      </c>
      <c r="U9" s="24">
        <f t="shared" si="6"/>
        <v>42.75</v>
      </c>
      <c r="V9" s="24">
        <f t="shared" si="7"/>
        <v>44.4</v>
      </c>
      <c r="W9" s="21"/>
      <c r="X9" s="24">
        <v>49</v>
      </c>
      <c r="Y9" s="24">
        <v>42</v>
      </c>
      <c r="Z9" s="24">
        <v>45</v>
      </c>
      <c r="AA9" s="24">
        <v>44</v>
      </c>
      <c r="AB9" s="24">
        <v>49</v>
      </c>
      <c r="AC9" s="24">
        <f t="shared" si="8"/>
        <v>43.5</v>
      </c>
      <c r="AD9" s="24">
        <f t="shared" si="9"/>
        <v>43.666666666666664</v>
      </c>
      <c r="AE9" s="24">
        <f t="shared" si="10"/>
        <v>45</v>
      </c>
      <c r="AF9" s="24">
        <f t="shared" si="11"/>
        <v>45.8</v>
      </c>
      <c r="AG9" s="21"/>
      <c r="AH9" s="24">
        <v>39</v>
      </c>
      <c r="AI9" s="24">
        <v>38</v>
      </c>
      <c r="AJ9" s="24">
        <v>42</v>
      </c>
      <c r="AK9" s="24">
        <v>45</v>
      </c>
      <c r="AL9" s="24">
        <v>44</v>
      </c>
      <c r="AM9" s="24">
        <f t="shared" si="12"/>
        <v>40</v>
      </c>
      <c r="AN9" s="24">
        <f t="shared" si="13"/>
        <v>41.666666666666664</v>
      </c>
      <c r="AO9" s="24">
        <f t="shared" si="14"/>
        <v>42.25</v>
      </c>
      <c r="AP9" s="24">
        <f t="shared" si="15"/>
        <v>41.6</v>
      </c>
      <c r="AR9" s="24"/>
      <c r="AS9" s="24"/>
      <c r="AT9" s="24"/>
      <c r="AU9" s="24"/>
      <c r="AW9" s="24"/>
      <c r="AX9" s="24"/>
      <c r="AY9" s="24"/>
      <c r="AZ9" s="24"/>
      <c r="BB9" s="24"/>
      <c r="BC9" s="24"/>
      <c r="BD9" s="24"/>
      <c r="BE9" s="24"/>
      <c r="BG9" s="24"/>
      <c r="BH9" s="24"/>
      <c r="BI9" s="24"/>
      <c r="BJ9" s="24"/>
      <c r="BL9" s="24"/>
      <c r="BM9" s="24"/>
      <c r="BN9" s="24"/>
      <c r="BO9" s="24"/>
      <c r="BP9" s="24"/>
    </row>
    <row r="10" spans="1:87" x14ac:dyDescent="0.35">
      <c r="A10" s="17"/>
      <c r="B10" s="28">
        <v>5</v>
      </c>
      <c r="C10" s="17"/>
      <c r="D10" s="24">
        <v>49</v>
      </c>
      <c r="E10" s="24">
        <v>50</v>
      </c>
      <c r="F10" s="24">
        <v>49</v>
      </c>
      <c r="G10" s="24">
        <v>55</v>
      </c>
      <c r="H10" s="24">
        <v>50</v>
      </c>
      <c r="I10" s="24">
        <f t="shared" si="0"/>
        <v>49.5</v>
      </c>
      <c r="J10" s="24">
        <f t="shared" si="1"/>
        <v>51.333333333333336</v>
      </c>
      <c r="K10" s="24">
        <f t="shared" si="2"/>
        <v>51</v>
      </c>
      <c r="L10" s="24">
        <f t="shared" si="3"/>
        <v>50.6</v>
      </c>
      <c r="M10" s="21"/>
      <c r="N10" s="24">
        <v>49</v>
      </c>
      <c r="O10" s="24">
        <v>49</v>
      </c>
      <c r="P10" s="24">
        <v>55</v>
      </c>
      <c r="Q10" s="24">
        <v>50</v>
      </c>
      <c r="R10" s="24">
        <v>64</v>
      </c>
      <c r="S10" s="24">
        <f t="shared" si="4"/>
        <v>52</v>
      </c>
      <c r="T10" s="24">
        <f t="shared" si="5"/>
        <v>51.333333333333336</v>
      </c>
      <c r="U10" s="24">
        <f t="shared" si="6"/>
        <v>54.5</v>
      </c>
      <c r="V10" s="24">
        <f t="shared" si="7"/>
        <v>53.4</v>
      </c>
      <c r="W10" s="21"/>
      <c r="X10" s="24">
        <v>52</v>
      </c>
      <c r="Y10" s="24">
        <v>49</v>
      </c>
      <c r="Z10" s="24">
        <v>47</v>
      </c>
      <c r="AA10" s="24">
        <v>55</v>
      </c>
      <c r="AB10" s="24">
        <v>48</v>
      </c>
      <c r="AC10" s="24">
        <f t="shared" si="8"/>
        <v>48</v>
      </c>
      <c r="AD10" s="24">
        <f t="shared" si="9"/>
        <v>50.333333333333336</v>
      </c>
      <c r="AE10" s="24">
        <f t="shared" si="10"/>
        <v>49.75</v>
      </c>
      <c r="AF10" s="24">
        <f t="shared" si="11"/>
        <v>50.2</v>
      </c>
      <c r="AG10" s="21"/>
      <c r="AH10" s="24">
        <v>52</v>
      </c>
      <c r="AI10" s="24">
        <v>52</v>
      </c>
      <c r="AJ10" s="24">
        <v>54</v>
      </c>
      <c r="AK10" s="24">
        <v>58</v>
      </c>
      <c r="AL10" s="24">
        <v>56</v>
      </c>
      <c r="AM10" s="24">
        <f t="shared" si="12"/>
        <v>53</v>
      </c>
      <c r="AN10" s="24">
        <f t="shared" si="13"/>
        <v>54.666666666666664</v>
      </c>
      <c r="AO10" s="24">
        <f t="shared" si="14"/>
        <v>55</v>
      </c>
      <c r="AP10" s="24">
        <f t="shared" si="15"/>
        <v>54.4</v>
      </c>
      <c r="AR10" s="24"/>
      <c r="AS10" s="24"/>
      <c r="AT10" s="24"/>
      <c r="AU10" s="24"/>
      <c r="AW10" s="24"/>
      <c r="AX10" s="24"/>
      <c r="AY10" s="24"/>
      <c r="AZ10" s="24"/>
      <c r="BB10" s="24"/>
      <c r="BC10" s="24"/>
      <c r="BD10" s="24"/>
      <c r="BE10" s="24"/>
      <c r="BG10" s="24"/>
      <c r="BH10" s="24"/>
      <c r="BI10" s="24"/>
      <c r="BJ10" s="24"/>
      <c r="BL10" s="24"/>
      <c r="BM10" s="24"/>
      <c r="BN10" s="24"/>
      <c r="BO10" s="24"/>
      <c r="BP10" s="24"/>
    </row>
    <row r="11" spans="1:87" x14ac:dyDescent="0.35">
      <c r="A11" s="17"/>
      <c r="B11" s="28">
        <v>7</v>
      </c>
      <c r="C11" s="17"/>
      <c r="D11" s="24">
        <v>51</v>
      </c>
      <c r="E11" s="24">
        <v>50</v>
      </c>
      <c r="F11" s="24">
        <v>55</v>
      </c>
      <c r="G11" s="24">
        <v>51</v>
      </c>
      <c r="H11" s="24">
        <v>53</v>
      </c>
      <c r="I11" s="24">
        <f t="shared" si="0"/>
        <v>52.5</v>
      </c>
      <c r="J11" s="24">
        <f t="shared" si="1"/>
        <v>52</v>
      </c>
      <c r="K11" s="24">
        <f t="shared" si="2"/>
        <v>52.25</v>
      </c>
      <c r="L11" s="24">
        <f t="shared" si="3"/>
        <v>52</v>
      </c>
      <c r="M11" s="21"/>
      <c r="N11" s="24">
        <v>53</v>
      </c>
      <c r="O11" s="24">
        <v>51</v>
      </c>
      <c r="P11" s="24">
        <v>52</v>
      </c>
      <c r="Q11" s="24">
        <v>49</v>
      </c>
      <c r="R11" s="24">
        <v>48</v>
      </c>
      <c r="S11" s="24">
        <f t="shared" si="4"/>
        <v>51.5</v>
      </c>
      <c r="T11" s="24">
        <f t="shared" si="5"/>
        <v>50.666666666666664</v>
      </c>
      <c r="U11" s="24">
        <f t="shared" si="6"/>
        <v>50</v>
      </c>
      <c r="V11" s="24">
        <f t="shared" si="7"/>
        <v>50.6</v>
      </c>
      <c r="W11" s="21"/>
      <c r="X11" s="24">
        <v>52</v>
      </c>
      <c r="Y11" s="24">
        <v>51</v>
      </c>
      <c r="Z11" s="24">
        <v>50</v>
      </c>
      <c r="AA11" s="24">
        <v>53</v>
      </c>
      <c r="AB11" s="24">
        <v>54</v>
      </c>
      <c r="AC11" s="24">
        <f t="shared" si="8"/>
        <v>50.5</v>
      </c>
      <c r="AD11" s="24">
        <f t="shared" si="9"/>
        <v>51.333333333333336</v>
      </c>
      <c r="AE11" s="24">
        <f t="shared" si="10"/>
        <v>52</v>
      </c>
      <c r="AF11" s="24">
        <f t="shared" si="11"/>
        <v>52</v>
      </c>
      <c r="AG11" s="21"/>
      <c r="AH11" s="24">
        <v>51</v>
      </c>
      <c r="AI11" s="24">
        <v>51</v>
      </c>
      <c r="AJ11" s="24">
        <v>51</v>
      </c>
      <c r="AK11" s="24">
        <v>51</v>
      </c>
      <c r="AL11" s="24">
        <v>53</v>
      </c>
      <c r="AM11" s="24">
        <f t="shared" si="12"/>
        <v>51</v>
      </c>
      <c r="AN11" s="24">
        <f t="shared" si="13"/>
        <v>51</v>
      </c>
      <c r="AO11" s="24">
        <f t="shared" si="14"/>
        <v>51.5</v>
      </c>
      <c r="AP11" s="24">
        <f t="shared" si="15"/>
        <v>51.4</v>
      </c>
      <c r="AR11" s="24"/>
      <c r="AS11" s="24"/>
      <c r="AT11" s="24"/>
      <c r="AU11" s="24"/>
      <c r="AW11" s="24"/>
      <c r="AX11" s="24"/>
      <c r="AY11" s="24"/>
      <c r="AZ11" s="24"/>
      <c r="BB11" s="24"/>
      <c r="BC11" s="24"/>
      <c r="BD11" s="24"/>
      <c r="BE11" s="24"/>
      <c r="BG11" s="24"/>
      <c r="BH11" s="24"/>
      <c r="BI11" s="24"/>
      <c r="BJ11" s="24"/>
      <c r="BL11" s="24"/>
      <c r="BM11" s="24"/>
      <c r="BN11" s="24"/>
      <c r="BO11" s="24"/>
      <c r="BP11" s="24"/>
    </row>
    <row r="12" spans="1:87" x14ac:dyDescent="0.35">
      <c r="A12" s="17"/>
      <c r="B12" s="28">
        <v>8</v>
      </c>
      <c r="C12" s="17"/>
      <c r="D12" s="24">
        <v>90</v>
      </c>
      <c r="E12" s="24">
        <v>86</v>
      </c>
      <c r="F12" s="24">
        <v>89</v>
      </c>
      <c r="G12" s="24">
        <v>89</v>
      </c>
      <c r="H12" s="24">
        <v>86</v>
      </c>
      <c r="I12" s="24">
        <f t="shared" si="0"/>
        <v>87.5</v>
      </c>
      <c r="J12" s="24">
        <f t="shared" si="1"/>
        <v>88</v>
      </c>
      <c r="K12" s="24">
        <f t="shared" si="2"/>
        <v>87.5</v>
      </c>
      <c r="L12" s="24">
        <f t="shared" si="3"/>
        <v>88</v>
      </c>
      <c r="M12" s="21"/>
      <c r="N12" s="24">
        <v>73</v>
      </c>
      <c r="O12" s="24">
        <v>75</v>
      </c>
      <c r="P12" s="24">
        <v>72</v>
      </c>
      <c r="Q12" s="24">
        <v>76</v>
      </c>
      <c r="R12" s="24">
        <v>75</v>
      </c>
      <c r="S12" s="24">
        <f t="shared" si="4"/>
        <v>73.5</v>
      </c>
      <c r="T12" s="24">
        <f t="shared" si="5"/>
        <v>74.333333333333329</v>
      </c>
      <c r="U12" s="24">
        <f t="shared" si="6"/>
        <v>74.5</v>
      </c>
      <c r="V12" s="24">
        <f t="shared" si="7"/>
        <v>74.2</v>
      </c>
      <c r="W12" s="21"/>
      <c r="X12" s="24">
        <v>67</v>
      </c>
      <c r="Y12" s="24">
        <v>70</v>
      </c>
      <c r="Z12" s="24">
        <v>68</v>
      </c>
      <c r="AA12" s="24">
        <v>67</v>
      </c>
      <c r="AB12" s="24">
        <v>72</v>
      </c>
      <c r="AC12" s="24">
        <f t="shared" si="8"/>
        <v>69</v>
      </c>
      <c r="AD12" s="24">
        <f t="shared" si="9"/>
        <v>68.333333333333329</v>
      </c>
      <c r="AE12" s="24">
        <f t="shared" si="10"/>
        <v>69.25</v>
      </c>
      <c r="AF12" s="24">
        <f t="shared" si="11"/>
        <v>68.8</v>
      </c>
      <c r="AG12" s="21"/>
      <c r="AH12" s="24">
        <v>75</v>
      </c>
      <c r="AI12" s="24">
        <v>79</v>
      </c>
      <c r="AJ12" s="24">
        <v>77</v>
      </c>
      <c r="AK12" s="24">
        <v>75</v>
      </c>
      <c r="AL12" s="24">
        <v>72</v>
      </c>
      <c r="AM12" s="24">
        <f t="shared" si="12"/>
        <v>78</v>
      </c>
      <c r="AN12" s="24">
        <f t="shared" si="13"/>
        <v>77</v>
      </c>
      <c r="AO12" s="24">
        <f t="shared" si="14"/>
        <v>75.75</v>
      </c>
      <c r="AP12" s="24">
        <f t="shared" si="15"/>
        <v>75.599999999999994</v>
      </c>
      <c r="AR12" s="24"/>
      <c r="AS12" s="24"/>
      <c r="AT12" s="24"/>
      <c r="AU12" s="24"/>
      <c r="AW12" s="24"/>
      <c r="AX12" s="24"/>
      <c r="AY12" s="24"/>
      <c r="AZ12" s="24"/>
      <c r="BB12" s="24"/>
      <c r="BC12" s="24"/>
      <c r="BD12" s="24"/>
      <c r="BE12" s="24"/>
      <c r="BG12" s="24"/>
      <c r="BH12" s="24"/>
      <c r="BI12" s="24"/>
      <c r="BJ12" s="24"/>
      <c r="BL12" s="24"/>
      <c r="BM12" s="24"/>
      <c r="BN12" s="24"/>
      <c r="BO12" s="24"/>
      <c r="BP12" s="24"/>
      <c r="BT12" s="29"/>
    </row>
    <row r="13" spans="1:87" x14ac:dyDescent="0.35">
      <c r="A13" s="17"/>
      <c r="B13" s="28">
        <v>9</v>
      </c>
      <c r="C13" s="17"/>
      <c r="D13" s="24"/>
      <c r="E13" s="24"/>
      <c r="F13" s="24"/>
      <c r="G13" s="24"/>
      <c r="H13" s="24"/>
      <c r="I13" s="24"/>
      <c r="J13" s="24"/>
      <c r="K13" s="24"/>
      <c r="L13" s="24"/>
      <c r="M13" s="21"/>
      <c r="N13" s="24"/>
      <c r="O13" s="24"/>
      <c r="P13" s="24"/>
      <c r="Q13" s="24"/>
      <c r="R13" s="24"/>
      <c r="S13" s="24"/>
      <c r="T13" s="24"/>
      <c r="U13" s="24"/>
      <c r="V13" s="24"/>
      <c r="W13" s="21"/>
      <c r="X13" s="24"/>
      <c r="Y13" s="24"/>
      <c r="Z13" s="24"/>
      <c r="AA13" s="24"/>
      <c r="AB13" s="24"/>
      <c r="AC13" s="24"/>
      <c r="AD13" s="24"/>
      <c r="AE13" s="24"/>
      <c r="AF13" s="24"/>
      <c r="AG13" s="21"/>
      <c r="AH13" s="24"/>
      <c r="AI13" s="24"/>
      <c r="AJ13" s="24"/>
      <c r="AK13" s="24"/>
      <c r="AL13" s="24"/>
      <c r="AM13" s="24"/>
      <c r="AN13" s="24"/>
      <c r="AO13" s="24"/>
      <c r="AP13" s="24"/>
      <c r="AR13" s="24"/>
      <c r="AS13" s="24"/>
      <c r="AT13" s="24"/>
      <c r="AU13" s="24"/>
      <c r="AW13" s="24"/>
      <c r="AX13" s="24"/>
      <c r="AY13" s="24"/>
      <c r="AZ13" s="24"/>
      <c r="BB13" s="24"/>
      <c r="BC13" s="24"/>
      <c r="BD13" s="24"/>
      <c r="BE13" s="24"/>
      <c r="BG13" s="24"/>
      <c r="BH13" s="24"/>
      <c r="BI13" s="24"/>
      <c r="BJ13" s="24"/>
      <c r="BL13" s="24"/>
      <c r="BM13" s="24"/>
      <c r="BN13" s="24"/>
      <c r="BO13" s="24"/>
      <c r="BP13" s="24"/>
    </row>
    <row r="14" spans="1:87" x14ac:dyDescent="0.35">
      <c r="A14" s="17"/>
      <c r="B14" s="28">
        <v>11</v>
      </c>
      <c r="C14" s="17"/>
      <c r="D14" s="24">
        <v>63</v>
      </c>
      <c r="E14" s="24">
        <v>68</v>
      </c>
      <c r="F14" s="24">
        <v>64</v>
      </c>
      <c r="G14" s="24">
        <v>60</v>
      </c>
      <c r="H14" s="24">
        <v>61</v>
      </c>
      <c r="I14" s="24">
        <f t="shared" si="0"/>
        <v>66</v>
      </c>
      <c r="J14" s="24">
        <f t="shared" si="1"/>
        <v>64</v>
      </c>
      <c r="K14" s="24">
        <f t="shared" si="2"/>
        <v>63.25</v>
      </c>
      <c r="L14" s="24">
        <f t="shared" si="3"/>
        <v>63.2</v>
      </c>
      <c r="M14" s="21"/>
      <c r="N14" s="24">
        <v>59</v>
      </c>
      <c r="O14" s="24">
        <v>58</v>
      </c>
      <c r="P14" s="24">
        <v>61</v>
      </c>
      <c r="Q14" s="24">
        <v>57</v>
      </c>
      <c r="R14" s="24">
        <v>58</v>
      </c>
      <c r="S14" s="24">
        <f t="shared" si="4"/>
        <v>59.5</v>
      </c>
      <c r="T14" s="24">
        <f t="shared" si="5"/>
        <v>58.666666666666664</v>
      </c>
      <c r="U14" s="24">
        <f t="shared" si="6"/>
        <v>58.5</v>
      </c>
      <c r="V14" s="24">
        <f t="shared" si="7"/>
        <v>58.6</v>
      </c>
      <c r="W14" s="21"/>
      <c r="X14" s="24">
        <v>56</v>
      </c>
      <c r="Y14" s="24">
        <v>51</v>
      </c>
      <c r="Z14" s="24">
        <v>56</v>
      </c>
      <c r="AA14" s="24">
        <v>56</v>
      </c>
      <c r="AB14" s="24">
        <v>65</v>
      </c>
      <c r="AC14" s="24">
        <f t="shared" si="8"/>
        <v>53.5</v>
      </c>
      <c r="AD14" s="24">
        <f t="shared" si="9"/>
        <v>54.333333333333336</v>
      </c>
      <c r="AE14" s="24">
        <f t="shared" si="10"/>
        <v>57</v>
      </c>
      <c r="AF14" s="24">
        <f t="shared" si="11"/>
        <v>56.8</v>
      </c>
      <c r="AG14" s="21"/>
      <c r="AH14" s="24">
        <v>55</v>
      </c>
      <c r="AI14" s="24">
        <v>51</v>
      </c>
      <c r="AJ14" s="24">
        <v>46</v>
      </c>
      <c r="AK14" s="24">
        <v>63</v>
      </c>
      <c r="AL14" s="24">
        <v>55</v>
      </c>
      <c r="AM14" s="24">
        <f t="shared" si="12"/>
        <v>48.5</v>
      </c>
      <c r="AN14" s="24">
        <f t="shared" si="13"/>
        <v>53.333333333333336</v>
      </c>
      <c r="AO14" s="24">
        <f t="shared" si="14"/>
        <v>53.75</v>
      </c>
      <c r="AP14" s="24">
        <f t="shared" si="15"/>
        <v>54</v>
      </c>
      <c r="AR14" s="24"/>
      <c r="AS14" s="24"/>
      <c r="AT14" s="24"/>
      <c r="AU14" s="24"/>
      <c r="AW14" s="24"/>
      <c r="AX14" s="24"/>
      <c r="AY14" s="24"/>
      <c r="AZ14" s="24"/>
      <c r="BB14" s="24"/>
      <c r="BC14" s="24"/>
      <c r="BD14" s="24"/>
      <c r="BE14" s="24"/>
      <c r="BG14" s="24"/>
      <c r="BH14" s="24"/>
      <c r="BI14" s="24"/>
      <c r="BJ14" s="24"/>
      <c r="BL14" s="24"/>
      <c r="BM14" s="24"/>
      <c r="BN14" s="24"/>
      <c r="BO14" s="24"/>
      <c r="BP14" s="24"/>
    </row>
    <row r="15" spans="1:87" x14ac:dyDescent="0.35">
      <c r="A15" s="17"/>
      <c r="B15" s="28">
        <v>12</v>
      </c>
      <c r="C15" s="17"/>
      <c r="D15" s="24">
        <v>65</v>
      </c>
      <c r="E15" s="24">
        <v>66</v>
      </c>
      <c r="F15" s="24">
        <v>67</v>
      </c>
      <c r="G15" s="24">
        <v>67</v>
      </c>
      <c r="H15" s="24">
        <v>63</v>
      </c>
      <c r="I15" s="24">
        <f t="shared" si="0"/>
        <v>66.5</v>
      </c>
      <c r="J15" s="24">
        <f t="shared" si="1"/>
        <v>66.666666666666671</v>
      </c>
      <c r="K15" s="24">
        <f t="shared" si="2"/>
        <v>65.75</v>
      </c>
      <c r="L15" s="24">
        <f t="shared" si="3"/>
        <v>65.599999999999994</v>
      </c>
      <c r="M15" s="21"/>
      <c r="N15" s="24">
        <v>64</v>
      </c>
      <c r="O15" s="24">
        <v>66</v>
      </c>
      <c r="P15" s="24">
        <v>67</v>
      </c>
      <c r="Q15" s="24">
        <v>65</v>
      </c>
      <c r="R15" s="24">
        <v>68</v>
      </c>
      <c r="S15" s="24">
        <f t="shared" si="4"/>
        <v>66.5</v>
      </c>
      <c r="T15" s="24">
        <f t="shared" si="5"/>
        <v>66</v>
      </c>
      <c r="U15" s="24">
        <f t="shared" si="6"/>
        <v>66.5</v>
      </c>
      <c r="V15" s="24">
        <f t="shared" si="7"/>
        <v>66</v>
      </c>
      <c r="W15" s="21"/>
      <c r="X15" s="24">
        <v>66</v>
      </c>
      <c r="Y15" s="24">
        <v>70</v>
      </c>
      <c r="Z15" s="24">
        <v>66</v>
      </c>
      <c r="AA15" s="24">
        <v>65</v>
      </c>
      <c r="AB15" s="24">
        <v>66</v>
      </c>
      <c r="AC15" s="24">
        <f t="shared" si="8"/>
        <v>68</v>
      </c>
      <c r="AD15" s="24">
        <f t="shared" si="9"/>
        <v>67</v>
      </c>
      <c r="AE15" s="24">
        <f t="shared" si="10"/>
        <v>66.75</v>
      </c>
      <c r="AF15" s="24">
        <f t="shared" si="11"/>
        <v>66.599999999999994</v>
      </c>
      <c r="AG15" s="21"/>
      <c r="AH15" s="24">
        <v>63</v>
      </c>
      <c r="AI15" s="24">
        <v>61</v>
      </c>
      <c r="AJ15" s="24">
        <v>60</v>
      </c>
      <c r="AK15" s="24">
        <v>62</v>
      </c>
      <c r="AL15" s="24">
        <v>61</v>
      </c>
      <c r="AM15" s="24">
        <f t="shared" si="12"/>
        <v>60.5</v>
      </c>
      <c r="AN15" s="24">
        <f t="shared" si="13"/>
        <v>61</v>
      </c>
      <c r="AO15" s="24">
        <f t="shared" si="14"/>
        <v>61</v>
      </c>
      <c r="AP15" s="24">
        <f t="shared" si="15"/>
        <v>61.4</v>
      </c>
      <c r="AR15" s="24"/>
      <c r="AS15" s="24"/>
      <c r="AT15" s="24"/>
      <c r="AU15" s="24"/>
      <c r="AW15" s="24"/>
      <c r="AX15" s="24"/>
      <c r="AY15" s="24"/>
      <c r="AZ15" s="24"/>
      <c r="BB15" s="24"/>
      <c r="BC15" s="24"/>
      <c r="BD15" s="24"/>
      <c r="BE15" s="24"/>
      <c r="BG15" s="24"/>
      <c r="BH15" s="24"/>
      <c r="BI15" s="24"/>
      <c r="BJ15" s="24"/>
      <c r="BL15" s="24"/>
      <c r="BM15" s="24"/>
      <c r="BN15" s="24"/>
      <c r="BO15" s="24"/>
      <c r="BP15" s="24"/>
    </row>
    <row r="16" spans="1:87" x14ac:dyDescent="0.35">
      <c r="A16" s="17"/>
      <c r="B16" s="28">
        <v>13</v>
      </c>
      <c r="C16" s="17"/>
      <c r="D16" s="24">
        <v>54</v>
      </c>
      <c r="E16" s="24">
        <v>52</v>
      </c>
      <c r="F16" s="24">
        <v>54</v>
      </c>
      <c r="G16" s="24">
        <v>53</v>
      </c>
      <c r="H16" s="24">
        <v>53</v>
      </c>
      <c r="I16" s="24">
        <f t="shared" si="0"/>
        <v>53</v>
      </c>
      <c r="J16" s="24">
        <f t="shared" si="1"/>
        <v>53</v>
      </c>
      <c r="K16" s="24">
        <f t="shared" si="2"/>
        <v>53</v>
      </c>
      <c r="L16" s="24">
        <f t="shared" si="3"/>
        <v>53.2</v>
      </c>
      <c r="M16" s="21"/>
      <c r="N16" s="24">
        <v>47</v>
      </c>
      <c r="O16" s="24">
        <v>46</v>
      </c>
      <c r="P16" s="24">
        <v>48</v>
      </c>
      <c r="Q16" s="24">
        <v>47</v>
      </c>
      <c r="R16" s="24">
        <v>49</v>
      </c>
      <c r="S16" s="24">
        <f t="shared" si="4"/>
        <v>47</v>
      </c>
      <c r="T16" s="24">
        <f t="shared" si="5"/>
        <v>47</v>
      </c>
      <c r="U16" s="24">
        <f t="shared" si="6"/>
        <v>47.5</v>
      </c>
      <c r="V16" s="24">
        <f t="shared" si="7"/>
        <v>47.4</v>
      </c>
      <c r="W16" s="21"/>
      <c r="X16" s="24">
        <v>46</v>
      </c>
      <c r="Y16" s="24">
        <v>46</v>
      </c>
      <c r="Z16" s="24">
        <v>45</v>
      </c>
      <c r="AA16" s="24">
        <v>46</v>
      </c>
      <c r="AB16" s="24">
        <v>46</v>
      </c>
      <c r="AC16" s="24">
        <f t="shared" si="8"/>
        <v>45.5</v>
      </c>
      <c r="AD16" s="24">
        <f t="shared" si="9"/>
        <v>45.666666666666664</v>
      </c>
      <c r="AE16" s="24">
        <f t="shared" si="10"/>
        <v>45.75</v>
      </c>
      <c r="AF16" s="24">
        <f t="shared" si="11"/>
        <v>45.8</v>
      </c>
      <c r="AG16" s="21"/>
      <c r="AH16" s="24">
        <v>46</v>
      </c>
      <c r="AI16" s="24">
        <v>46</v>
      </c>
      <c r="AJ16" s="24">
        <v>44</v>
      </c>
      <c r="AK16" s="24">
        <v>48</v>
      </c>
      <c r="AL16" s="24">
        <v>47</v>
      </c>
      <c r="AM16" s="24">
        <f t="shared" si="12"/>
        <v>45</v>
      </c>
      <c r="AN16" s="24">
        <f t="shared" si="13"/>
        <v>46</v>
      </c>
      <c r="AO16" s="24">
        <f t="shared" si="14"/>
        <v>46.25</v>
      </c>
      <c r="AP16" s="24">
        <f t="shared" si="15"/>
        <v>46.2</v>
      </c>
      <c r="AR16" s="24"/>
      <c r="AS16" s="24"/>
      <c r="AT16" s="24"/>
      <c r="AU16" s="24"/>
      <c r="AW16" s="24"/>
      <c r="AX16" s="24"/>
      <c r="AY16" s="24"/>
      <c r="AZ16" s="24"/>
      <c r="BB16" s="24"/>
      <c r="BC16" s="24"/>
      <c r="BD16" s="24"/>
      <c r="BE16" s="24"/>
      <c r="BG16" s="24"/>
      <c r="BH16" s="24"/>
      <c r="BI16" s="24"/>
      <c r="BJ16" s="24"/>
      <c r="BL16" s="24"/>
      <c r="BM16" s="24"/>
      <c r="BN16" s="24"/>
      <c r="BO16" s="24"/>
      <c r="BP16" s="24"/>
    </row>
    <row r="17" spans="1:87" x14ac:dyDescent="0.35">
      <c r="A17" s="17"/>
      <c r="B17" s="28">
        <v>14</v>
      </c>
      <c r="C17" s="17"/>
      <c r="D17" s="24">
        <v>56</v>
      </c>
      <c r="E17" s="24">
        <v>52</v>
      </c>
      <c r="F17" s="24">
        <v>51</v>
      </c>
      <c r="G17" s="24">
        <v>51</v>
      </c>
      <c r="H17" s="24">
        <v>51</v>
      </c>
      <c r="I17" s="24">
        <f t="shared" si="0"/>
        <v>51.5</v>
      </c>
      <c r="J17" s="24">
        <f t="shared" si="1"/>
        <v>51.333333333333336</v>
      </c>
      <c r="K17" s="24">
        <f t="shared" si="2"/>
        <v>51.25</v>
      </c>
      <c r="L17" s="24">
        <f t="shared" si="3"/>
        <v>52.2</v>
      </c>
      <c r="M17" s="21"/>
      <c r="N17" s="24">
        <v>47</v>
      </c>
      <c r="O17" s="24">
        <v>46</v>
      </c>
      <c r="P17" s="24">
        <v>50</v>
      </c>
      <c r="Q17" s="24">
        <v>46</v>
      </c>
      <c r="R17" s="24">
        <v>49</v>
      </c>
      <c r="S17" s="24">
        <f t="shared" si="4"/>
        <v>48</v>
      </c>
      <c r="T17" s="24">
        <f t="shared" si="5"/>
        <v>47.333333333333336</v>
      </c>
      <c r="U17" s="24">
        <f t="shared" si="6"/>
        <v>47.75</v>
      </c>
      <c r="V17" s="24">
        <f t="shared" si="7"/>
        <v>47.6</v>
      </c>
      <c r="W17" s="33"/>
      <c r="X17" s="24">
        <v>41</v>
      </c>
      <c r="Y17" s="24">
        <v>47</v>
      </c>
      <c r="Z17" s="24">
        <v>44</v>
      </c>
      <c r="AA17" s="24">
        <v>42</v>
      </c>
      <c r="AB17" s="24">
        <v>45</v>
      </c>
      <c r="AC17" s="24">
        <f t="shared" si="8"/>
        <v>45.5</v>
      </c>
      <c r="AD17" s="24">
        <f t="shared" si="9"/>
        <v>44.333333333333336</v>
      </c>
      <c r="AE17" s="24">
        <f t="shared" si="10"/>
        <v>44.5</v>
      </c>
      <c r="AF17" s="24">
        <f t="shared" si="11"/>
        <v>43.8</v>
      </c>
      <c r="AG17" s="33"/>
      <c r="AH17" s="24">
        <v>43</v>
      </c>
      <c r="AI17" s="24">
        <v>44</v>
      </c>
      <c r="AJ17" s="24">
        <v>42</v>
      </c>
      <c r="AK17" s="24">
        <v>44</v>
      </c>
      <c r="AL17" s="24">
        <v>43</v>
      </c>
      <c r="AM17" s="24">
        <f t="shared" si="12"/>
        <v>43</v>
      </c>
      <c r="AN17" s="24">
        <f t="shared" si="13"/>
        <v>43.333333333333336</v>
      </c>
      <c r="AO17" s="24">
        <f t="shared" si="14"/>
        <v>43.25</v>
      </c>
      <c r="AP17" s="24">
        <f t="shared" si="15"/>
        <v>43.2</v>
      </c>
      <c r="AR17" s="24"/>
      <c r="AS17" s="24"/>
      <c r="AT17" s="24"/>
      <c r="AU17" s="24"/>
      <c r="AW17" s="24"/>
      <c r="AX17" s="24"/>
      <c r="AY17" s="24"/>
      <c r="AZ17" s="24"/>
      <c r="BB17" s="24"/>
      <c r="BC17" s="24"/>
      <c r="BD17" s="24"/>
      <c r="BE17" s="24"/>
      <c r="BG17" s="24"/>
      <c r="BH17" s="24"/>
      <c r="BI17" s="24"/>
      <c r="BJ17" s="24"/>
      <c r="BL17" s="24"/>
      <c r="BM17" s="24"/>
      <c r="BN17" s="24"/>
      <c r="BO17" s="24"/>
      <c r="BP17" s="24"/>
    </row>
    <row r="18" spans="1:87" x14ac:dyDescent="0.35">
      <c r="A18" s="17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21"/>
      <c r="N18" s="18"/>
      <c r="O18" s="18"/>
      <c r="P18" s="18"/>
      <c r="Q18" s="18"/>
      <c r="R18" s="18"/>
      <c r="S18" s="18"/>
      <c r="T18" s="18"/>
      <c r="U18" s="18"/>
      <c r="V18" s="18"/>
      <c r="W18" s="33"/>
      <c r="X18" s="18"/>
      <c r="Y18" s="18"/>
      <c r="Z18" s="18"/>
      <c r="AA18" s="18"/>
      <c r="AB18" s="18"/>
      <c r="AC18" s="18"/>
      <c r="AD18" s="18"/>
      <c r="AE18" s="18"/>
      <c r="AF18" s="18"/>
      <c r="AG18" s="33"/>
      <c r="AH18" s="18"/>
      <c r="AI18" s="18"/>
      <c r="AJ18" s="18"/>
      <c r="AK18" s="18"/>
      <c r="AL18" s="18"/>
      <c r="AM18" s="18"/>
      <c r="AN18" s="18"/>
      <c r="AO18" s="18"/>
      <c r="AP18" s="18"/>
      <c r="AR18" s="24"/>
      <c r="AS18" s="24"/>
      <c r="AT18" s="24"/>
      <c r="AU18" s="24"/>
      <c r="AW18" s="24"/>
      <c r="AX18" s="24"/>
      <c r="AY18" s="24"/>
      <c r="AZ18" s="24"/>
      <c r="BB18" s="24"/>
      <c r="BC18" s="24"/>
      <c r="BD18" s="24"/>
      <c r="BE18" s="24"/>
      <c r="BG18" s="24"/>
      <c r="BH18" s="24"/>
      <c r="BI18" s="24"/>
      <c r="BJ18" s="24"/>
      <c r="BL18" s="24"/>
      <c r="BM18" s="24"/>
      <c r="BN18" s="24"/>
      <c r="BO18" s="24"/>
      <c r="BP18" s="24"/>
    </row>
    <row r="19" spans="1:87" x14ac:dyDescent="0.35">
      <c r="A19" s="17"/>
      <c r="B19" s="22"/>
      <c r="C19" s="18" t="e">
        <f>AVERAGE(C6:C10)</f>
        <v>#DIV/0!</v>
      </c>
      <c r="D19" s="23">
        <f>AVERAGE(D6:D17)</f>
        <v>60.090909090909093</v>
      </c>
      <c r="E19" s="23">
        <f>AVERAGE(E6:E17)</f>
        <v>59.909090909090907</v>
      </c>
      <c r="F19" s="23">
        <f t="shared" ref="F19:AP19" si="16">AVERAGE(F6:F17)</f>
        <v>60.454545454545453</v>
      </c>
      <c r="G19" s="23">
        <f t="shared" si="16"/>
        <v>60.636363636363633</v>
      </c>
      <c r="H19" s="23">
        <f t="shared" si="16"/>
        <v>59.090909090909093</v>
      </c>
      <c r="I19" s="23">
        <f t="shared" si="16"/>
        <v>60.18181818181818</v>
      </c>
      <c r="J19" s="23">
        <f t="shared" si="16"/>
        <v>60.333333333333329</v>
      </c>
      <c r="K19" s="23">
        <f t="shared" si="16"/>
        <v>60.022727272727273</v>
      </c>
      <c r="L19" s="23">
        <f t="shared" si="16"/>
        <v>60.036363636363646</v>
      </c>
      <c r="M19" s="37" t="e">
        <f t="shared" si="16"/>
        <v>#DIV/0!</v>
      </c>
      <c r="N19" s="23">
        <f t="shared" si="16"/>
        <v>58.727272727272727</v>
      </c>
      <c r="O19" s="23">
        <f t="shared" si="16"/>
        <v>57.81818181818182</v>
      </c>
      <c r="P19" s="23">
        <f t="shared" si="16"/>
        <v>58.272727272727273</v>
      </c>
      <c r="Q19" s="23">
        <f t="shared" si="16"/>
        <v>57.909090909090907</v>
      </c>
      <c r="R19" s="23">
        <f t="shared" si="16"/>
        <v>59</v>
      </c>
      <c r="S19" s="23">
        <f t="shared" si="16"/>
        <v>58.045454545454547</v>
      </c>
      <c r="T19" s="23">
        <f t="shared" si="16"/>
        <v>58.000000000000007</v>
      </c>
      <c r="U19" s="23">
        <f t="shared" si="16"/>
        <v>58.25</v>
      </c>
      <c r="V19" s="23">
        <f t="shared" si="16"/>
        <v>58.345454545454544</v>
      </c>
      <c r="W19" s="37" t="e">
        <f t="shared" si="16"/>
        <v>#DIV/0!</v>
      </c>
      <c r="X19" s="23">
        <f t="shared" si="16"/>
        <v>56.18181818181818</v>
      </c>
      <c r="Y19" s="23">
        <f t="shared" si="16"/>
        <v>54.81818181818182</v>
      </c>
      <c r="Z19" s="23">
        <f t="shared" si="16"/>
        <v>55.454545454545453</v>
      </c>
      <c r="AA19" s="23">
        <f t="shared" si="16"/>
        <v>55.81818181818182</v>
      </c>
      <c r="AB19" s="23">
        <f t="shared" si="16"/>
        <v>57.454545454545453</v>
      </c>
      <c r="AC19" s="23">
        <f t="shared" si="16"/>
        <v>55.136363636363633</v>
      </c>
      <c r="AD19" s="23">
        <f t="shared" si="16"/>
        <v>55.363636363636367</v>
      </c>
      <c r="AE19" s="23">
        <f t="shared" si="16"/>
        <v>55.886363636363633</v>
      </c>
      <c r="AF19" s="23">
        <f t="shared" si="16"/>
        <v>55.945454545454531</v>
      </c>
      <c r="AG19" s="37" t="e">
        <f t="shared" si="16"/>
        <v>#DIV/0!</v>
      </c>
      <c r="AH19" s="23">
        <f t="shared" si="16"/>
        <v>55.454545454545453</v>
      </c>
      <c r="AI19" s="23">
        <f t="shared" si="16"/>
        <v>55.909090909090907</v>
      </c>
      <c r="AJ19" s="23">
        <f t="shared" si="16"/>
        <v>53.909090909090907</v>
      </c>
      <c r="AK19" s="23">
        <f t="shared" si="16"/>
        <v>56.454545454545453</v>
      </c>
      <c r="AL19" s="23">
        <f t="shared" si="16"/>
        <v>56.363636363636367</v>
      </c>
      <c r="AM19" s="23">
        <f t="shared" si="16"/>
        <v>54.909090909090907</v>
      </c>
      <c r="AN19" s="23">
        <f t="shared" si="16"/>
        <v>55.424242424242422</v>
      </c>
      <c r="AO19" s="23">
        <f t="shared" si="16"/>
        <v>55.659090909090907</v>
      </c>
      <c r="AP19" s="23">
        <f t="shared" si="16"/>
        <v>55.618181818181824</v>
      </c>
      <c r="AR19" s="24"/>
      <c r="AS19" s="24"/>
      <c r="AT19" s="24"/>
      <c r="AU19" s="24"/>
      <c r="AW19" s="24"/>
      <c r="AX19" s="24"/>
      <c r="AY19" s="24"/>
      <c r="AZ19" s="24"/>
      <c r="BB19" s="24"/>
      <c r="BC19" s="24"/>
      <c r="BD19" s="24"/>
      <c r="BE19" s="24"/>
      <c r="BG19" s="24"/>
      <c r="BH19" s="24"/>
      <c r="BI19" s="24"/>
      <c r="BJ19" s="24"/>
      <c r="BL19" s="24"/>
      <c r="BM19" s="24"/>
      <c r="BN19" s="24"/>
      <c r="BO19" s="24"/>
      <c r="BP19" s="24"/>
      <c r="BV19" s="114"/>
      <c r="BW19" s="114"/>
      <c r="BX19" s="114"/>
      <c r="BY19" s="114"/>
      <c r="BZ19" s="24"/>
      <c r="CA19" s="114"/>
      <c r="CB19" s="114"/>
      <c r="CC19" s="114"/>
      <c r="CD19" s="114"/>
      <c r="CE19" s="24"/>
      <c r="CF19" s="114"/>
      <c r="CG19" s="114"/>
      <c r="CH19" s="114"/>
      <c r="CI19" s="114"/>
    </row>
    <row r="20" spans="1:87" x14ac:dyDescent="0.35">
      <c r="A20" s="18"/>
      <c r="B20" s="23"/>
      <c r="C20" s="18" t="e">
        <f>STDEV(C6:C10)</f>
        <v>#DIV/0!</v>
      </c>
      <c r="D20" s="23">
        <f>STDEV(D6:D17)</f>
        <v>13.590103351001744</v>
      </c>
      <c r="E20" s="23">
        <f>STDEV(E6:E17)</f>
        <v>14.480708169523645</v>
      </c>
      <c r="F20" s="23">
        <f t="shared" ref="F20:AP20" si="17">STDEV(F6:F17)</f>
        <v>14.493885858275799</v>
      </c>
      <c r="G20" s="23">
        <f t="shared" si="17"/>
        <v>13.872798760687967</v>
      </c>
      <c r="H20" s="23">
        <f t="shared" si="17"/>
        <v>12.739344923931874</v>
      </c>
      <c r="I20" s="23">
        <f t="shared" si="17"/>
        <v>14.438269853539794</v>
      </c>
      <c r="J20" s="23">
        <f t="shared" si="17"/>
        <v>14.178230574448373</v>
      </c>
      <c r="K20" s="23">
        <f t="shared" si="17"/>
        <v>13.793320188344126</v>
      </c>
      <c r="L20" s="23">
        <f t="shared" si="17"/>
        <v>13.701333710794152</v>
      </c>
      <c r="M20" s="37" t="e">
        <f t="shared" si="17"/>
        <v>#DIV/0!</v>
      </c>
      <c r="N20" s="23">
        <f t="shared" si="17"/>
        <v>12.426511248865532</v>
      </c>
      <c r="O20" s="23">
        <f t="shared" si="17"/>
        <v>12.867153390071792</v>
      </c>
      <c r="P20" s="23">
        <f t="shared" si="17"/>
        <v>10.06072471635029</v>
      </c>
      <c r="Q20" s="23">
        <f t="shared" si="17"/>
        <v>13.06487309892097</v>
      </c>
      <c r="R20" s="23">
        <f t="shared" si="17"/>
        <v>12.165525060596439</v>
      </c>
      <c r="S20" s="23">
        <f t="shared" si="17"/>
        <v>11.374213259506226</v>
      </c>
      <c r="T20" s="23">
        <f t="shared" si="17"/>
        <v>11.893976066339873</v>
      </c>
      <c r="U20" s="23">
        <f t="shared" si="17"/>
        <v>11.80889495253472</v>
      </c>
      <c r="V20" s="23">
        <f t="shared" si="17"/>
        <v>11.823059133436159</v>
      </c>
      <c r="W20" s="37" t="e">
        <f t="shared" si="17"/>
        <v>#DIV/0!</v>
      </c>
      <c r="X20" s="23">
        <f t="shared" si="17"/>
        <v>10.137240076255274</v>
      </c>
      <c r="Y20" s="23">
        <f t="shared" si="17"/>
        <v>10.666003767280229</v>
      </c>
      <c r="Z20" s="23">
        <f t="shared" si="17"/>
        <v>11.29923569418424</v>
      </c>
      <c r="AA20" s="23">
        <f t="shared" si="17"/>
        <v>10.127370654006697</v>
      </c>
      <c r="AB20" s="23">
        <f t="shared" si="17"/>
        <v>11.156734615142874</v>
      </c>
      <c r="AC20" s="23">
        <f t="shared" si="17"/>
        <v>10.828413801409031</v>
      </c>
      <c r="AD20" s="23">
        <f t="shared" si="17"/>
        <v>10.490688511939794</v>
      </c>
      <c r="AE20" s="23">
        <f t="shared" si="17"/>
        <v>10.545949243882486</v>
      </c>
      <c r="AF20" s="23">
        <f t="shared" si="17"/>
        <v>10.428457569205953</v>
      </c>
      <c r="AG20" s="37" t="e">
        <f t="shared" si="17"/>
        <v>#DIV/0!</v>
      </c>
      <c r="AH20" s="23">
        <f t="shared" si="17"/>
        <v>12.102591758492361</v>
      </c>
      <c r="AI20" s="23">
        <f t="shared" si="17"/>
        <v>14.508304831747534</v>
      </c>
      <c r="AJ20" s="23">
        <f t="shared" si="17"/>
        <v>11.99545368424676</v>
      </c>
      <c r="AK20" s="23">
        <f t="shared" si="17"/>
        <v>10.308866439755983</v>
      </c>
      <c r="AL20" s="23">
        <f t="shared" si="17"/>
        <v>9.8820314437136645</v>
      </c>
      <c r="AM20" s="23">
        <f t="shared" si="17"/>
        <v>13.152600848916112</v>
      </c>
      <c r="AN20" s="23">
        <f t="shared" si="17"/>
        <v>11.929506750621876</v>
      </c>
      <c r="AO20" s="23">
        <f t="shared" si="17"/>
        <v>11.31772543804226</v>
      </c>
      <c r="AP20" s="23">
        <f t="shared" si="17"/>
        <v>11.458605341123995</v>
      </c>
      <c r="AR20" s="24"/>
      <c r="AS20" s="24"/>
      <c r="AT20" s="24"/>
      <c r="AU20" s="24"/>
      <c r="AW20" s="24"/>
      <c r="AX20" s="24"/>
      <c r="AY20" s="24"/>
      <c r="AZ20" s="24"/>
      <c r="BB20" s="24"/>
      <c r="BC20" s="24"/>
      <c r="BD20" s="24"/>
      <c r="BE20" s="24"/>
      <c r="BG20" s="24"/>
      <c r="BH20" s="24"/>
      <c r="BI20" s="24"/>
      <c r="BJ20" s="24"/>
      <c r="BL20" s="24"/>
      <c r="BM20" s="24"/>
      <c r="BN20" s="24"/>
      <c r="BO20" s="24"/>
      <c r="BP20" s="24"/>
    </row>
    <row r="21" spans="1:87" x14ac:dyDescent="0.35">
      <c r="A21" s="17"/>
      <c r="B21" s="17"/>
      <c r="C21" s="17"/>
      <c r="D21" s="18"/>
      <c r="E21" s="18"/>
      <c r="F21" s="18"/>
      <c r="G21" s="18"/>
      <c r="H21" s="18"/>
      <c r="I21" s="18"/>
      <c r="J21" s="18"/>
      <c r="K21" s="37"/>
      <c r="L21" s="37">
        <f>AVERAGE(L6:L17,L27:L38)</f>
        <v>58.481818181818191</v>
      </c>
      <c r="M21" s="33"/>
      <c r="N21" s="37"/>
      <c r="O21" s="37"/>
      <c r="P21" s="37"/>
      <c r="Q21" s="37"/>
      <c r="R21" s="37"/>
      <c r="S21" s="37"/>
      <c r="T21" s="37"/>
      <c r="U21" s="37"/>
      <c r="V21" s="37">
        <f>AVERAGE(V6:V17,V27:V38)</f>
        <v>56.854545454545452</v>
      </c>
      <c r="W21" s="33"/>
      <c r="X21" s="37"/>
      <c r="Y21" s="37"/>
      <c r="Z21" s="37"/>
      <c r="AA21" s="37"/>
      <c r="AB21" s="37"/>
      <c r="AC21" s="37"/>
      <c r="AD21" s="37"/>
      <c r="AE21" s="37"/>
      <c r="AF21" s="37">
        <f>AVERAGE(AF6:AF17,AF27:AF38)</f>
        <v>55.065909090909081</v>
      </c>
      <c r="AG21" s="33"/>
      <c r="AH21" s="37"/>
      <c r="AI21" s="37"/>
      <c r="AJ21" s="37"/>
      <c r="AK21" s="37"/>
      <c r="AL21" s="37"/>
      <c r="AM21" s="37"/>
      <c r="AN21" s="37"/>
      <c r="AO21" s="37"/>
      <c r="AP21" s="37">
        <f>AVERAGE(AP6:AP17,AP27:AP38)</f>
        <v>53.990909090909099</v>
      </c>
      <c r="AR21" s="24"/>
      <c r="AS21" s="24"/>
      <c r="AT21" s="24"/>
      <c r="AU21" s="24"/>
      <c r="AW21" s="24"/>
      <c r="AX21" s="24"/>
      <c r="AY21" s="24"/>
      <c r="AZ21" s="24"/>
      <c r="BB21" s="24"/>
      <c r="BC21" s="24"/>
      <c r="BD21" s="24"/>
      <c r="BE21" s="24"/>
      <c r="BG21" s="24"/>
      <c r="BH21" s="24"/>
      <c r="BI21" s="24"/>
      <c r="BJ21" s="24"/>
      <c r="BL21" s="24"/>
      <c r="BM21" s="24"/>
      <c r="BN21" s="24"/>
      <c r="BO21" s="24"/>
      <c r="BP21" s="24"/>
    </row>
    <row r="22" spans="1:87" x14ac:dyDescent="0.35">
      <c r="A22" s="17"/>
      <c r="B22" s="19"/>
      <c r="C22" s="17"/>
      <c r="D22" s="18"/>
      <c r="E22" s="18"/>
      <c r="F22" s="18"/>
      <c r="G22" s="18"/>
      <c r="H22" s="18"/>
      <c r="I22" s="18"/>
      <c r="J22" s="18"/>
      <c r="K22" s="37"/>
      <c r="L22" s="37">
        <f>STDEV(L7:L18,L28:L39)</f>
        <v>11.384550935368567</v>
      </c>
      <c r="M22" s="33"/>
      <c r="N22" s="37"/>
      <c r="O22" s="37"/>
      <c r="P22" s="37"/>
      <c r="Q22" s="37"/>
      <c r="R22" s="37"/>
      <c r="S22" s="37"/>
      <c r="T22" s="37"/>
      <c r="U22" s="37"/>
      <c r="V22" s="37">
        <f>STDEV(V7:V18,V28:V39)</f>
        <v>8.5246392113807268</v>
      </c>
      <c r="W22" s="33"/>
      <c r="X22" s="37"/>
      <c r="Y22" s="37"/>
      <c r="Z22" s="37"/>
      <c r="AA22" s="37"/>
      <c r="AB22" s="37"/>
      <c r="AC22" s="37"/>
      <c r="AD22" s="37"/>
      <c r="AE22" s="37"/>
      <c r="AF22" s="37">
        <f>STDEV(AF7:AF18,AF28:AF39)</f>
        <v>7.7016825741966546</v>
      </c>
      <c r="AG22" s="33"/>
      <c r="AH22" s="37"/>
      <c r="AI22" s="37"/>
      <c r="AJ22" s="37"/>
      <c r="AK22" s="37"/>
      <c r="AL22" s="37"/>
      <c r="AM22" s="37"/>
      <c r="AN22" s="37"/>
      <c r="AO22" s="37"/>
      <c r="AP22" s="37">
        <f>STDEV(AP7:AP18,AP28:AP39)</f>
        <v>8.5636871055699455</v>
      </c>
      <c r="AR22" s="24"/>
      <c r="AS22" s="24"/>
      <c r="AT22" s="24"/>
      <c r="AU22" s="24"/>
      <c r="AW22" s="24"/>
      <c r="AX22" s="24"/>
      <c r="AY22" s="24"/>
      <c r="AZ22" s="24"/>
      <c r="BB22" s="24"/>
      <c r="BC22" s="24"/>
      <c r="BD22" s="24"/>
      <c r="BE22" s="24"/>
      <c r="BG22" s="24"/>
      <c r="BH22" s="24"/>
      <c r="BI22" s="24"/>
      <c r="BJ22" s="24"/>
      <c r="BL22" s="24"/>
      <c r="BM22" s="24"/>
      <c r="BN22" s="24"/>
      <c r="BO22" s="24"/>
      <c r="BP22" s="24"/>
    </row>
    <row r="23" spans="1:87" x14ac:dyDescent="0.35">
      <c r="A23" s="17"/>
      <c r="B23" s="20"/>
      <c r="C23" s="17"/>
      <c r="D23" s="119" t="s">
        <v>20</v>
      </c>
      <c r="E23" s="119"/>
      <c r="F23" s="119"/>
      <c r="G23" s="119"/>
      <c r="H23" s="119"/>
      <c r="I23" s="119"/>
      <c r="J23" s="119"/>
      <c r="K23" s="119"/>
      <c r="L23" s="119"/>
      <c r="M23" s="33"/>
      <c r="N23" s="119" t="s">
        <v>20</v>
      </c>
      <c r="O23" s="119"/>
      <c r="P23" s="119"/>
      <c r="Q23" s="119"/>
      <c r="R23" s="119"/>
      <c r="S23" s="119"/>
      <c r="T23" s="119"/>
      <c r="U23" s="119"/>
      <c r="V23" s="119"/>
      <c r="W23" s="33"/>
      <c r="X23" s="119" t="s">
        <v>20</v>
      </c>
      <c r="Y23" s="119"/>
      <c r="Z23" s="119"/>
      <c r="AA23" s="119"/>
      <c r="AB23" s="119"/>
      <c r="AC23" s="119"/>
      <c r="AD23" s="119"/>
      <c r="AE23" s="119"/>
      <c r="AF23" s="119"/>
      <c r="AG23" s="33"/>
      <c r="AH23" s="119" t="s">
        <v>20</v>
      </c>
      <c r="AI23" s="119"/>
      <c r="AJ23" s="119"/>
      <c r="AK23" s="119"/>
      <c r="AL23" s="119"/>
      <c r="AM23" s="119"/>
      <c r="AN23" s="119"/>
      <c r="AO23" s="119"/>
      <c r="AP23" s="119"/>
      <c r="AR23" s="119"/>
      <c r="AS23" s="119"/>
      <c r="AT23" s="119"/>
      <c r="AU23" s="119"/>
      <c r="AW23" s="119"/>
      <c r="AX23" s="119"/>
      <c r="AY23" s="119"/>
      <c r="AZ23" s="119"/>
      <c r="BB23" s="119"/>
      <c r="BC23" s="119"/>
      <c r="BD23" s="119"/>
      <c r="BE23" s="119"/>
      <c r="BG23" s="119"/>
      <c r="BH23" s="119"/>
      <c r="BI23" s="119"/>
      <c r="BJ23" s="119"/>
      <c r="BL23" s="119"/>
      <c r="BM23" s="119"/>
      <c r="BN23" s="119"/>
      <c r="BO23" s="119"/>
      <c r="BP23" s="119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</row>
    <row r="24" spans="1:87" x14ac:dyDescent="0.35">
      <c r="A24" s="17"/>
      <c r="B24" s="17"/>
      <c r="C24" s="17"/>
      <c r="D24" s="118" t="s">
        <v>15</v>
      </c>
      <c r="E24" s="118"/>
      <c r="F24" s="118"/>
      <c r="G24" s="118"/>
      <c r="H24" s="118"/>
      <c r="I24" s="118"/>
      <c r="J24" s="118"/>
      <c r="K24" s="118"/>
      <c r="L24" s="118"/>
      <c r="M24" s="33"/>
      <c r="N24" s="118" t="s">
        <v>16</v>
      </c>
      <c r="O24" s="118"/>
      <c r="P24" s="118"/>
      <c r="Q24" s="118"/>
      <c r="R24" s="118"/>
      <c r="S24" s="118"/>
      <c r="T24" s="118"/>
      <c r="U24" s="118"/>
      <c r="V24" s="118"/>
      <c r="W24" s="33"/>
      <c r="X24" s="118" t="s">
        <v>17</v>
      </c>
      <c r="Y24" s="118"/>
      <c r="Z24" s="118"/>
      <c r="AA24" s="118"/>
      <c r="AB24" s="118"/>
      <c r="AC24" s="118"/>
      <c r="AD24" s="118"/>
      <c r="AE24" s="118"/>
      <c r="AF24" s="118"/>
      <c r="AG24" s="33"/>
      <c r="AH24" s="118" t="s">
        <v>18</v>
      </c>
      <c r="AI24" s="118"/>
      <c r="AJ24" s="118"/>
      <c r="AK24" s="118"/>
      <c r="AL24" s="118"/>
      <c r="AM24" s="118"/>
      <c r="AN24" s="118"/>
      <c r="AO24" s="118"/>
      <c r="AP24" s="118"/>
      <c r="AR24" s="121"/>
      <c r="AS24" s="121"/>
      <c r="AT24" s="121"/>
      <c r="AU24" s="121"/>
      <c r="AW24" s="121"/>
      <c r="AX24" s="121"/>
      <c r="AY24" s="121"/>
      <c r="AZ24" s="121"/>
      <c r="BB24" s="121"/>
      <c r="BC24" s="121"/>
      <c r="BD24" s="121"/>
      <c r="BE24" s="121"/>
      <c r="BG24" s="122"/>
      <c r="BH24" s="121"/>
      <c r="BI24" s="121"/>
      <c r="BJ24" s="121"/>
      <c r="BL24" s="121"/>
      <c r="BM24" s="121"/>
      <c r="BN24" s="121"/>
      <c r="BO24" s="121"/>
      <c r="BP24" s="121"/>
      <c r="BV24" s="118"/>
      <c r="BW24" s="118"/>
      <c r="BX24" s="118"/>
      <c r="BY24" s="118"/>
      <c r="CA24" s="118"/>
      <c r="CB24" s="118"/>
      <c r="CC24" s="118"/>
      <c r="CD24" s="118"/>
      <c r="CF24" s="118"/>
      <c r="CG24" s="118"/>
      <c r="CH24" s="118"/>
      <c r="CI24" s="118"/>
    </row>
    <row r="25" spans="1:87" x14ac:dyDescent="0.35">
      <c r="A25" s="17"/>
      <c r="B25" s="17"/>
      <c r="C25" s="17"/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 t="s">
        <v>56</v>
      </c>
      <c r="J25" s="24" t="s">
        <v>57</v>
      </c>
      <c r="K25" s="24" t="s">
        <v>58</v>
      </c>
      <c r="L25" s="24" t="s">
        <v>59</v>
      </c>
      <c r="M25" s="33"/>
      <c r="N25" s="24">
        <v>1</v>
      </c>
      <c r="O25" s="24">
        <v>2</v>
      </c>
      <c r="P25" s="24">
        <v>3</v>
      </c>
      <c r="Q25" s="24">
        <v>4</v>
      </c>
      <c r="R25" s="24">
        <v>5</v>
      </c>
      <c r="S25" s="24" t="s">
        <v>56</v>
      </c>
      <c r="T25" s="24" t="s">
        <v>57</v>
      </c>
      <c r="U25" s="24" t="s">
        <v>58</v>
      </c>
      <c r="V25" s="24" t="s">
        <v>59</v>
      </c>
      <c r="W25" s="33"/>
      <c r="X25" s="24">
        <v>1</v>
      </c>
      <c r="Y25" s="24">
        <v>2</v>
      </c>
      <c r="Z25" s="24">
        <v>3</v>
      </c>
      <c r="AA25" s="24">
        <v>4</v>
      </c>
      <c r="AB25" s="24">
        <v>5</v>
      </c>
      <c r="AC25" s="24" t="s">
        <v>56</v>
      </c>
      <c r="AD25" s="24" t="s">
        <v>57</v>
      </c>
      <c r="AE25" s="24" t="s">
        <v>58</v>
      </c>
      <c r="AF25" s="24" t="s">
        <v>59</v>
      </c>
      <c r="AG25" s="33"/>
      <c r="AH25" s="24">
        <v>1</v>
      </c>
      <c r="AI25" s="24">
        <v>2</v>
      </c>
      <c r="AJ25" s="24">
        <v>3</v>
      </c>
      <c r="AK25" s="24">
        <v>4</v>
      </c>
      <c r="AL25" s="24">
        <v>5</v>
      </c>
      <c r="AM25" s="24" t="s">
        <v>56</v>
      </c>
      <c r="AN25" s="24" t="s">
        <v>57</v>
      </c>
      <c r="AO25" s="24" t="s">
        <v>58</v>
      </c>
      <c r="AP25" s="24" t="s">
        <v>59</v>
      </c>
      <c r="AR25" s="24"/>
      <c r="AS25" s="24"/>
      <c r="AT25" s="24"/>
      <c r="AU25" s="24"/>
      <c r="AW25" s="24"/>
      <c r="AX25" s="24"/>
      <c r="AY25" s="24"/>
      <c r="AZ25" s="24"/>
      <c r="BB25" s="24"/>
      <c r="BC25" s="24"/>
      <c r="BD25" s="24"/>
      <c r="BE25" s="24"/>
      <c r="BG25" s="24"/>
      <c r="BH25" s="24"/>
      <c r="BI25" s="24"/>
      <c r="BJ25" s="24"/>
      <c r="BL25" s="35"/>
      <c r="BM25" s="35"/>
      <c r="BN25" s="35"/>
      <c r="BO25" s="35"/>
      <c r="BP25" s="35"/>
      <c r="BV25" s="24"/>
      <c r="BW25" s="24"/>
      <c r="BX25" s="24"/>
      <c r="BY25" s="24"/>
      <c r="CA25" s="24"/>
      <c r="CB25" s="24"/>
      <c r="CC25" s="24"/>
      <c r="CD25" s="24"/>
      <c r="CF25" s="24"/>
      <c r="CG25" s="24"/>
      <c r="CH25" s="24"/>
      <c r="CI25" s="24"/>
    </row>
    <row r="26" spans="1:87" x14ac:dyDescent="0.35">
      <c r="A26" s="17"/>
      <c r="B26" s="28">
        <v>1</v>
      </c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33"/>
      <c r="N26" s="18"/>
      <c r="O26" s="18"/>
      <c r="P26" s="18"/>
      <c r="Q26" s="18"/>
      <c r="R26" s="18"/>
      <c r="S26" s="18"/>
      <c r="T26" s="18"/>
      <c r="U26" s="18"/>
      <c r="V26" s="18"/>
      <c r="W26" s="33"/>
      <c r="X26" s="18"/>
      <c r="Y26" s="18"/>
      <c r="Z26" s="18"/>
      <c r="AA26" s="18"/>
      <c r="AB26" s="18"/>
      <c r="AC26" s="18"/>
      <c r="AD26" s="18"/>
      <c r="AE26" s="18"/>
      <c r="AF26" s="18"/>
      <c r="AG26" s="33"/>
      <c r="AH26" s="18"/>
      <c r="AI26" s="18"/>
      <c r="AJ26" s="18"/>
      <c r="AK26" s="18"/>
      <c r="AL26" s="18"/>
      <c r="AM26" s="18"/>
      <c r="AN26" s="18"/>
      <c r="AO26" s="18"/>
      <c r="AP26" s="18"/>
      <c r="AR26" s="24"/>
      <c r="AS26" s="24"/>
      <c r="AT26" s="24"/>
      <c r="AU26" s="24"/>
      <c r="AW26" s="24"/>
      <c r="AX26" s="24"/>
      <c r="AY26" s="24"/>
      <c r="AZ26" s="24"/>
      <c r="BB26" s="24"/>
      <c r="BC26" s="24"/>
      <c r="BD26" s="24"/>
      <c r="BE26" s="24"/>
      <c r="BG26" s="24"/>
      <c r="BH26" s="24"/>
      <c r="BI26" s="24"/>
      <c r="BJ26" s="24"/>
      <c r="BL26" s="24"/>
      <c r="BM26" s="24"/>
      <c r="BN26" s="24"/>
      <c r="BO26" s="24"/>
      <c r="BP26" s="24"/>
    </row>
    <row r="27" spans="1:87" x14ac:dyDescent="0.35">
      <c r="A27" s="17"/>
      <c r="B27" s="28">
        <v>2</v>
      </c>
      <c r="C27" s="17"/>
      <c r="D27" s="24">
        <v>62</v>
      </c>
      <c r="E27" s="24">
        <v>60</v>
      </c>
      <c r="F27" s="24">
        <v>64</v>
      </c>
      <c r="G27" s="24">
        <v>63</v>
      </c>
      <c r="H27" s="24">
        <v>62</v>
      </c>
      <c r="I27" s="24">
        <f>AVERAGE(E27:F27)</f>
        <v>62</v>
      </c>
      <c r="J27" s="24">
        <f>AVERAGE(E27:G27)</f>
        <v>62.333333333333336</v>
      </c>
      <c r="K27" s="24">
        <f>AVERAGE(E27:H27)</f>
        <v>62.25</v>
      </c>
      <c r="L27" s="24">
        <f>AVERAGE(D27:H27)</f>
        <v>62.2</v>
      </c>
      <c r="M27" s="33"/>
      <c r="N27" s="24">
        <v>54</v>
      </c>
      <c r="O27" s="24">
        <v>56</v>
      </c>
      <c r="P27" s="24">
        <v>53</v>
      </c>
      <c r="Q27" s="24">
        <v>52</v>
      </c>
      <c r="R27" s="24">
        <v>51</v>
      </c>
      <c r="S27" s="24">
        <f>AVERAGE(O27:P27)</f>
        <v>54.5</v>
      </c>
      <c r="T27" s="24">
        <f>AVERAGE(O27:Q27)</f>
        <v>53.666666666666664</v>
      </c>
      <c r="U27" s="24">
        <f>AVERAGE(O27:R27)</f>
        <v>53</v>
      </c>
      <c r="V27" s="24">
        <f>AVERAGE(N27:R27)</f>
        <v>53.2</v>
      </c>
      <c r="W27" s="33"/>
      <c r="X27" s="24">
        <v>53</v>
      </c>
      <c r="Y27" s="24">
        <v>60</v>
      </c>
      <c r="Z27" s="24">
        <v>55</v>
      </c>
      <c r="AA27" s="24">
        <v>59</v>
      </c>
      <c r="AB27" s="24">
        <v>50</v>
      </c>
      <c r="AC27" s="24">
        <f>AVERAGE(Y27:Z27)</f>
        <v>57.5</v>
      </c>
      <c r="AD27" s="24">
        <f>AVERAGE(Y27:AA27)</f>
        <v>58</v>
      </c>
      <c r="AE27" s="24">
        <f>AVERAGE(Y27:AB27)</f>
        <v>56</v>
      </c>
      <c r="AF27" s="24">
        <f>AVERAGE(X27:AB27)</f>
        <v>55.4</v>
      </c>
      <c r="AG27" s="33"/>
      <c r="AH27" s="24">
        <v>45</v>
      </c>
      <c r="AI27" s="24">
        <v>54</v>
      </c>
      <c r="AJ27" s="24">
        <v>50</v>
      </c>
      <c r="AK27" s="24">
        <v>53</v>
      </c>
      <c r="AL27" s="24">
        <v>50</v>
      </c>
      <c r="AM27" s="24">
        <f>AVERAGE(AI27:AJ27)</f>
        <v>52</v>
      </c>
      <c r="AN27" s="24">
        <f>AVERAGE(AI27:AK27)</f>
        <v>52.333333333333336</v>
      </c>
      <c r="AO27" s="24">
        <f>AVERAGE(AI27:AL27)</f>
        <v>51.75</v>
      </c>
      <c r="AP27" s="24">
        <f>AVERAGE(AH27:AL27)</f>
        <v>50.4</v>
      </c>
      <c r="AQ27" s="29"/>
      <c r="AR27" s="24"/>
      <c r="AS27" s="24"/>
      <c r="AT27" s="24"/>
      <c r="AU27" s="24"/>
      <c r="AW27" s="24"/>
      <c r="AX27" s="24"/>
      <c r="AY27" s="24"/>
      <c r="AZ27" s="24"/>
      <c r="BB27" s="24"/>
      <c r="BC27" s="24"/>
      <c r="BD27" s="24"/>
      <c r="BE27" s="24"/>
      <c r="BG27" s="24"/>
      <c r="BH27" s="24"/>
      <c r="BI27" s="24"/>
      <c r="BJ27" s="24"/>
      <c r="BL27" s="24"/>
      <c r="BM27" s="24"/>
      <c r="BN27" s="24"/>
      <c r="BO27" s="24"/>
      <c r="BP27" s="24"/>
    </row>
    <row r="28" spans="1:87" x14ac:dyDescent="0.35">
      <c r="A28" s="17"/>
      <c r="B28" s="28">
        <v>3</v>
      </c>
      <c r="C28" s="17"/>
      <c r="D28" s="24">
        <v>50</v>
      </c>
      <c r="E28" s="24">
        <v>55</v>
      </c>
      <c r="F28" s="24">
        <v>53</v>
      </c>
      <c r="G28" s="24">
        <v>56</v>
      </c>
      <c r="H28" s="24">
        <v>52</v>
      </c>
      <c r="I28" s="24">
        <f t="shared" ref="I28:I38" si="18">AVERAGE(E28:F28)</f>
        <v>54</v>
      </c>
      <c r="J28" s="24">
        <f t="shared" ref="J28:J38" si="19">AVERAGE(E28:G28)</f>
        <v>54.666666666666664</v>
      </c>
      <c r="K28" s="24">
        <f t="shared" ref="K28:K38" si="20">AVERAGE(E28:H28)</f>
        <v>54</v>
      </c>
      <c r="L28" s="24">
        <f t="shared" ref="L28:L38" si="21">AVERAGE(D28:H28)</f>
        <v>53.2</v>
      </c>
      <c r="M28" s="33"/>
      <c r="N28" s="24">
        <v>50</v>
      </c>
      <c r="O28" s="24">
        <v>53</v>
      </c>
      <c r="P28" s="24">
        <v>54</v>
      </c>
      <c r="Q28" s="24">
        <v>56</v>
      </c>
      <c r="R28" s="24">
        <v>55</v>
      </c>
      <c r="S28" s="24">
        <f t="shared" ref="S28:S38" si="22">AVERAGE(O28:P28)</f>
        <v>53.5</v>
      </c>
      <c r="T28" s="24">
        <f t="shared" ref="T28:T38" si="23">AVERAGE(O28:Q28)</f>
        <v>54.333333333333336</v>
      </c>
      <c r="U28" s="24">
        <f t="shared" ref="U28:U38" si="24">AVERAGE(O28:R28)</f>
        <v>54.5</v>
      </c>
      <c r="V28" s="24">
        <f t="shared" ref="V28:V38" si="25">AVERAGE(N28:R28)</f>
        <v>53.6</v>
      </c>
      <c r="W28" s="33"/>
      <c r="X28" s="24">
        <v>56</v>
      </c>
      <c r="Y28" s="24">
        <v>56</v>
      </c>
      <c r="Z28" s="24">
        <v>52</v>
      </c>
      <c r="AA28" s="24">
        <v>50</v>
      </c>
      <c r="AB28" s="24">
        <v>56</v>
      </c>
      <c r="AC28" s="24">
        <f t="shared" ref="AC28:AC38" si="26">AVERAGE(Y28:Z28)</f>
        <v>54</v>
      </c>
      <c r="AD28" s="24">
        <f t="shared" ref="AD28:AD38" si="27">AVERAGE(Y28:AA28)</f>
        <v>52.666666666666664</v>
      </c>
      <c r="AE28" s="24">
        <f t="shared" ref="AE28:AE38" si="28">AVERAGE(Y28:AB28)</f>
        <v>53.5</v>
      </c>
      <c r="AF28" s="24">
        <f t="shared" ref="AF28:AF38" si="29">AVERAGE(X28:AB28)</f>
        <v>54</v>
      </c>
      <c r="AG28" s="33"/>
      <c r="AH28" s="24">
        <v>62</v>
      </c>
      <c r="AI28" s="24">
        <v>53</v>
      </c>
      <c r="AJ28" s="24">
        <v>52</v>
      </c>
      <c r="AK28" s="24">
        <v>54</v>
      </c>
      <c r="AL28" s="24">
        <v>54</v>
      </c>
      <c r="AM28" s="24">
        <f t="shared" ref="AM28:AM38" si="30">AVERAGE(AI28:AJ28)</f>
        <v>52.5</v>
      </c>
      <c r="AN28" s="24">
        <f t="shared" ref="AN28:AN38" si="31">AVERAGE(AI28:AK28)</f>
        <v>53</v>
      </c>
      <c r="AO28" s="24">
        <f t="shared" ref="AO28:AO38" si="32">AVERAGE(AI28:AL28)</f>
        <v>53.25</v>
      </c>
      <c r="AP28" s="24">
        <f t="shared" ref="AP28:AP38" si="33">AVERAGE(AH28:AL28)</f>
        <v>55</v>
      </c>
      <c r="AQ28" s="29"/>
      <c r="AR28" s="24"/>
      <c r="AS28" s="24"/>
      <c r="AT28" s="24"/>
      <c r="AU28" s="24"/>
      <c r="AW28" s="24"/>
      <c r="AX28" s="24"/>
      <c r="AY28" s="24"/>
      <c r="AZ28" s="24"/>
      <c r="BB28" s="24"/>
      <c r="BC28" s="24"/>
      <c r="BD28" s="24"/>
      <c r="BE28" s="24"/>
      <c r="BG28" s="24"/>
      <c r="BH28" s="24"/>
      <c r="BI28" s="24"/>
      <c r="BJ28" s="24"/>
      <c r="BL28" s="24"/>
      <c r="BM28" s="24"/>
      <c r="BN28" s="24"/>
      <c r="BO28" s="24"/>
      <c r="BP28" s="24"/>
    </row>
    <row r="29" spans="1:87" x14ac:dyDescent="0.35">
      <c r="A29" s="17"/>
      <c r="B29" s="28">
        <v>4</v>
      </c>
      <c r="C29" s="17"/>
      <c r="D29" s="24">
        <v>52</v>
      </c>
      <c r="E29" s="24">
        <v>57</v>
      </c>
      <c r="F29" s="24">
        <v>54</v>
      </c>
      <c r="G29" s="24">
        <v>54</v>
      </c>
      <c r="H29" s="24">
        <v>56</v>
      </c>
      <c r="I29" s="24">
        <f t="shared" si="18"/>
        <v>55.5</v>
      </c>
      <c r="J29" s="24">
        <f t="shared" si="19"/>
        <v>55</v>
      </c>
      <c r="K29" s="24">
        <f t="shared" si="20"/>
        <v>55.25</v>
      </c>
      <c r="L29" s="24">
        <f t="shared" si="21"/>
        <v>54.6</v>
      </c>
      <c r="M29" s="33"/>
      <c r="N29" s="24">
        <v>58</v>
      </c>
      <c r="O29" s="24">
        <v>56</v>
      </c>
      <c r="P29" s="24">
        <v>60</v>
      </c>
      <c r="Q29" s="24">
        <v>56</v>
      </c>
      <c r="R29" s="24">
        <v>49</v>
      </c>
      <c r="S29" s="24">
        <f t="shared" si="22"/>
        <v>58</v>
      </c>
      <c r="T29" s="24">
        <f t="shared" si="23"/>
        <v>57.333333333333336</v>
      </c>
      <c r="U29" s="24">
        <f t="shared" si="24"/>
        <v>55.25</v>
      </c>
      <c r="V29" s="24">
        <f t="shared" si="25"/>
        <v>55.8</v>
      </c>
      <c r="W29" s="33"/>
      <c r="X29" s="24">
        <v>50</v>
      </c>
      <c r="Y29" s="24">
        <v>53</v>
      </c>
      <c r="Z29" s="24">
        <v>52</v>
      </c>
      <c r="AA29" s="24">
        <v>56</v>
      </c>
      <c r="AB29" s="24">
        <v>52</v>
      </c>
      <c r="AC29" s="24">
        <f t="shared" si="26"/>
        <v>52.5</v>
      </c>
      <c r="AD29" s="24">
        <f t="shared" si="27"/>
        <v>53.666666666666664</v>
      </c>
      <c r="AE29" s="24">
        <f t="shared" si="28"/>
        <v>53.25</v>
      </c>
      <c r="AF29" s="24">
        <f t="shared" si="29"/>
        <v>52.6</v>
      </c>
      <c r="AG29" s="33"/>
      <c r="AH29" s="24">
        <v>51</v>
      </c>
      <c r="AI29" s="24">
        <v>54</v>
      </c>
      <c r="AJ29" s="24">
        <v>51</v>
      </c>
      <c r="AK29" s="24">
        <v>53</v>
      </c>
      <c r="AL29" s="24">
        <v>52</v>
      </c>
      <c r="AM29" s="24">
        <f t="shared" si="30"/>
        <v>52.5</v>
      </c>
      <c r="AN29" s="24">
        <f t="shared" si="31"/>
        <v>52.666666666666664</v>
      </c>
      <c r="AO29" s="24">
        <f t="shared" si="32"/>
        <v>52.5</v>
      </c>
      <c r="AP29" s="24">
        <f t="shared" si="33"/>
        <v>52.2</v>
      </c>
      <c r="AR29" s="24"/>
      <c r="AS29" s="24"/>
      <c r="AT29" s="24"/>
      <c r="AU29" s="24"/>
      <c r="AW29" s="24"/>
      <c r="AX29" s="24"/>
      <c r="AY29" s="24"/>
      <c r="AZ29" s="24"/>
      <c r="BB29" s="24"/>
      <c r="BC29" s="24"/>
      <c r="BD29" s="24"/>
      <c r="BE29" s="24"/>
      <c r="BG29" s="24"/>
      <c r="BH29" s="24"/>
      <c r="BI29" s="24"/>
      <c r="BJ29" s="24"/>
      <c r="BL29" s="24"/>
      <c r="BM29" s="24"/>
      <c r="BN29" s="24"/>
      <c r="BO29" s="24"/>
      <c r="BP29" s="24"/>
    </row>
    <row r="30" spans="1:87" x14ac:dyDescent="0.35">
      <c r="A30" s="17"/>
      <c r="B30" s="28">
        <v>5</v>
      </c>
      <c r="C30" s="17"/>
      <c r="D30" s="24">
        <v>44</v>
      </c>
      <c r="E30" s="24">
        <v>44</v>
      </c>
      <c r="F30" s="24">
        <v>43</v>
      </c>
      <c r="G30" s="24">
        <v>44</v>
      </c>
      <c r="H30" s="24">
        <v>49</v>
      </c>
      <c r="I30" s="24">
        <f t="shared" si="18"/>
        <v>43.5</v>
      </c>
      <c r="J30" s="24">
        <f t="shared" si="19"/>
        <v>43.666666666666664</v>
      </c>
      <c r="K30" s="24">
        <f t="shared" si="20"/>
        <v>45</v>
      </c>
      <c r="L30" s="24">
        <f t="shared" si="21"/>
        <v>44.8</v>
      </c>
      <c r="M30" s="33"/>
      <c r="N30" s="24">
        <v>45</v>
      </c>
      <c r="O30" s="24">
        <v>42</v>
      </c>
      <c r="P30" s="24">
        <v>46</v>
      </c>
      <c r="Q30" s="24">
        <v>50</v>
      </c>
      <c r="R30" s="24">
        <v>47</v>
      </c>
      <c r="S30" s="24">
        <f t="shared" si="22"/>
        <v>44</v>
      </c>
      <c r="T30" s="24">
        <f t="shared" si="23"/>
        <v>46</v>
      </c>
      <c r="U30" s="24">
        <f t="shared" si="24"/>
        <v>46.25</v>
      </c>
      <c r="V30" s="24">
        <f t="shared" si="25"/>
        <v>46</v>
      </c>
      <c r="W30" s="33"/>
      <c r="X30" s="24">
        <v>44</v>
      </c>
      <c r="Y30" s="24">
        <v>47</v>
      </c>
      <c r="Z30" s="24">
        <v>48</v>
      </c>
      <c r="AA30" s="24">
        <v>45</v>
      </c>
      <c r="AB30" s="24">
        <v>46</v>
      </c>
      <c r="AC30" s="24">
        <f t="shared" si="26"/>
        <v>47.5</v>
      </c>
      <c r="AD30" s="24">
        <f t="shared" si="27"/>
        <v>46.666666666666664</v>
      </c>
      <c r="AE30" s="24">
        <f t="shared" si="28"/>
        <v>46.5</v>
      </c>
      <c r="AF30" s="24">
        <f t="shared" si="29"/>
        <v>46</v>
      </c>
      <c r="AG30" s="33"/>
      <c r="AH30" s="24">
        <v>43</v>
      </c>
      <c r="AI30" s="24">
        <v>43</v>
      </c>
      <c r="AJ30" s="24">
        <v>43</v>
      </c>
      <c r="AK30" s="24">
        <v>42</v>
      </c>
      <c r="AL30" s="24">
        <v>44</v>
      </c>
      <c r="AM30" s="24">
        <f t="shared" si="30"/>
        <v>43</v>
      </c>
      <c r="AN30" s="24">
        <f t="shared" si="31"/>
        <v>42.666666666666664</v>
      </c>
      <c r="AO30" s="24">
        <f t="shared" si="32"/>
        <v>43</v>
      </c>
      <c r="AP30" s="24">
        <f t="shared" si="33"/>
        <v>43</v>
      </c>
      <c r="AR30" s="24"/>
      <c r="AS30" s="24"/>
      <c r="AT30" s="24"/>
      <c r="AU30" s="24"/>
      <c r="AW30" s="24"/>
      <c r="AX30" s="24"/>
      <c r="AY30" s="24"/>
      <c r="AZ30" s="24"/>
      <c r="BB30" s="24"/>
      <c r="BC30" s="24"/>
      <c r="BD30" s="24"/>
      <c r="BE30" s="24"/>
      <c r="BG30" s="24"/>
      <c r="BH30" s="24"/>
      <c r="BI30" s="24"/>
      <c r="BJ30" s="24"/>
      <c r="BL30" s="24"/>
      <c r="BM30" s="24"/>
      <c r="BN30" s="24"/>
      <c r="BO30" s="24"/>
      <c r="BP30" s="24"/>
    </row>
    <row r="31" spans="1:87" x14ac:dyDescent="0.35">
      <c r="A31" s="17"/>
      <c r="B31" s="28">
        <v>7</v>
      </c>
      <c r="C31" s="17"/>
      <c r="D31" s="24">
        <v>51</v>
      </c>
      <c r="E31" s="24">
        <v>50</v>
      </c>
      <c r="F31" s="24">
        <v>50</v>
      </c>
      <c r="G31" s="24">
        <v>52</v>
      </c>
      <c r="H31" s="24">
        <v>51</v>
      </c>
      <c r="I31" s="24">
        <f t="shared" si="18"/>
        <v>50</v>
      </c>
      <c r="J31" s="24">
        <f t="shared" si="19"/>
        <v>50.666666666666664</v>
      </c>
      <c r="K31" s="24">
        <f t="shared" si="20"/>
        <v>50.75</v>
      </c>
      <c r="L31" s="24">
        <f t="shared" si="21"/>
        <v>50.8</v>
      </c>
      <c r="M31" s="33"/>
      <c r="N31" s="24">
        <v>52</v>
      </c>
      <c r="O31" s="24">
        <v>54</v>
      </c>
      <c r="P31" s="24">
        <v>51</v>
      </c>
      <c r="Q31" s="24">
        <v>52</v>
      </c>
      <c r="R31" s="24">
        <v>53</v>
      </c>
      <c r="S31" s="24">
        <f t="shared" si="22"/>
        <v>52.5</v>
      </c>
      <c r="T31" s="24">
        <f t="shared" si="23"/>
        <v>52.333333333333336</v>
      </c>
      <c r="U31" s="24">
        <f t="shared" si="24"/>
        <v>52.5</v>
      </c>
      <c r="V31" s="24">
        <f t="shared" si="25"/>
        <v>52.4</v>
      </c>
      <c r="W31" s="33"/>
      <c r="X31" s="24">
        <v>50</v>
      </c>
      <c r="Y31" s="24">
        <v>50</v>
      </c>
      <c r="Z31" s="24">
        <v>52</v>
      </c>
      <c r="AA31" s="24">
        <v>50</v>
      </c>
      <c r="AB31" s="24">
        <v>54</v>
      </c>
      <c r="AC31" s="24">
        <f t="shared" si="26"/>
        <v>51</v>
      </c>
      <c r="AD31" s="24">
        <f t="shared" si="27"/>
        <v>50.666666666666664</v>
      </c>
      <c r="AE31" s="24">
        <f t="shared" si="28"/>
        <v>51.5</v>
      </c>
      <c r="AF31" s="24">
        <f t="shared" si="29"/>
        <v>51.2</v>
      </c>
      <c r="AG31" s="33"/>
      <c r="AH31" s="24">
        <v>47</v>
      </c>
      <c r="AI31" s="24">
        <v>47</v>
      </c>
      <c r="AJ31" s="24">
        <v>50</v>
      </c>
      <c r="AK31" s="24">
        <v>51</v>
      </c>
      <c r="AL31" s="24">
        <v>52</v>
      </c>
      <c r="AM31" s="24">
        <f t="shared" si="30"/>
        <v>48.5</v>
      </c>
      <c r="AN31" s="24">
        <f t="shared" si="31"/>
        <v>49.333333333333336</v>
      </c>
      <c r="AO31" s="24">
        <f t="shared" si="32"/>
        <v>50</v>
      </c>
      <c r="AP31" s="24">
        <f t="shared" si="33"/>
        <v>49.4</v>
      </c>
      <c r="AR31" s="24"/>
      <c r="AS31" s="24"/>
      <c r="AT31" s="24"/>
      <c r="AU31" s="24"/>
      <c r="AW31" s="24"/>
      <c r="AX31" s="24"/>
      <c r="AY31" s="24"/>
      <c r="AZ31" s="24"/>
      <c r="BB31" s="24"/>
      <c r="BC31" s="24"/>
      <c r="BD31" s="24"/>
      <c r="BE31" s="24"/>
      <c r="BG31" s="24"/>
      <c r="BH31" s="24"/>
      <c r="BI31" s="24"/>
      <c r="BJ31" s="24"/>
      <c r="BL31" s="24"/>
      <c r="BM31" s="24"/>
      <c r="BN31" s="24"/>
      <c r="BO31" s="24"/>
      <c r="BP31" s="24"/>
    </row>
    <row r="32" spans="1:87" x14ac:dyDescent="0.35">
      <c r="A32" s="17"/>
      <c r="B32" s="28">
        <v>8</v>
      </c>
      <c r="C32" s="17"/>
      <c r="D32" s="24">
        <v>65</v>
      </c>
      <c r="E32" s="24">
        <v>58</v>
      </c>
      <c r="F32" s="24">
        <v>54</v>
      </c>
      <c r="G32" s="24">
        <v>51</v>
      </c>
      <c r="H32" s="24">
        <v>56</v>
      </c>
      <c r="I32" s="24">
        <f t="shared" si="18"/>
        <v>56</v>
      </c>
      <c r="J32" s="24">
        <f t="shared" si="19"/>
        <v>54.333333333333336</v>
      </c>
      <c r="K32" s="24">
        <f t="shared" si="20"/>
        <v>54.75</v>
      </c>
      <c r="L32" s="24">
        <f t="shared" si="21"/>
        <v>56.8</v>
      </c>
      <c r="M32" s="33"/>
      <c r="N32" s="24">
        <v>57</v>
      </c>
      <c r="O32" s="24">
        <v>56</v>
      </c>
      <c r="P32" s="24">
        <v>56</v>
      </c>
      <c r="Q32" s="24">
        <v>55</v>
      </c>
      <c r="R32" s="24">
        <v>53</v>
      </c>
      <c r="S32" s="24">
        <f t="shared" si="22"/>
        <v>56</v>
      </c>
      <c r="T32" s="24">
        <f t="shared" si="23"/>
        <v>55.666666666666664</v>
      </c>
      <c r="U32" s="24">
        <f t="shared" si="24"/>
        <v>55</v>
      </c>
      <c r="V32" s="24">
        <f t="shared" si="25"/>
        <v>55.4</v>
      </c>
      <c r="W32" s="33"/>
      <c r="X32" s="24">
        <v>55</v>
      </c>
      <c r="Y32" s="24">
        <v>56</v>
      </c>
      <c r="Z32" s="24">
        <v>54</v>
      </c>
      <c r="AA32" s="24">
        <v>54</v>
      </c>
      <c r="AB32" s="24">
        <v>56</v>
      </c>
      <c r="AC32" s="24">
        <f t="shared" si="26"/>
        <v>55</v>
      </c>
      <c r="AD32" s="24">
        <f t="shared" si="27"/>
        <v>54.666666666666664</v>
      </c>
      <c r="AE32" s="24">
        <f t="shared" si="28"/>
        <v>55</v>
      </c>
      <c r="AF32" s="24">
        <f t="shared" si="29"/>
        <v>55</v>
      </c>
      <c r="AG32" s="33"/>
      <c r="AH32" s="24">
        <v>52</v>
      </c>
      <c r="AI32" s="24">
        <v>52</v>
      </c>
      <c r="AJ32" s="24">
        <v>58</v>
      </c>
      <c r="AK32" s="24">
        <v>55</v>
      </c>
      <c r="AL32" s="24">
        <v>53</v>
      </c>
      <c r="AM32" s="24">
        <f t="shared" si="30"/>
        <v>55</v>
      </c>
      <c r="AN32" s="24">
        <f t="shared" si="31"/>
        <v>55</v>
      </c>
      <c r="AO32" s="24">
        <f t="shared" si="32"/>
        <v>54.5</v>
      </c>
      <c r="AP32" s="24">
        <f t="shared" si="33"/>
        <v>54</v>
      </c>
      <c r="AR32" s="24"/>
      <c r="AS32" s="24"/>
      <c r="AT32" s="24"/>
      <c r="AU32" s="24"/>
      <c r="AW32" s="24"/>
      <c r="AX32" s="24"/>
      <c r="AY32" s="24"/>
      <c r="AZ32" s="24"/>
      <c r="BB32" s="24"/>
      <c r="BC32" s="24"/>
      <c r="BD32" s="24"/>
      <c r="BE32" s="24"/>
      <c r="BG32" s="24"/>
      <c r="BH32" s="24"/>
      <c r="BI32" s="24"/>
      <c r="BJ32" s="24"/>
      <c r="BL32" s="24"/>
      <c r="BM32" s="24"/>
      <c r="BN32" s="24"/>
      <c r="BO32" s="24"/>
      <c r="BP32" s="24"/>
    </row>
    <row r="33" spans="1:87" x14ac:dyDescent="0.35">
      <c r="A33" s="17"/>
      <c r="B33" s="28">
        <v>9</v>
      </c>
      <c r="C33" s="17"/>
      <c r="D33" s="24">
        <v>74</v>
      </c>
      <c r="E33" s="24">
        <v>76</v>
      </c>
      <c r="F33" s="24">
        <v>80</v>
      </c>
      <c r="G33" s="24">
        <v>77</v>
      </c>
      <c r="H33" s="24">
        <v>72</v>
      </c>
      <c r="I33" s="24">
        <f t="shared" si="18"/>
        <v>78</v>
      </c>
      <c r="J33" s="24">
        <f t="shared" si="19"/>
        <v>77.666666666666671</v>
      </c>
      <c r="K33" s="24">
        <f t="shared" si="20"/>
        <v>76.25</v>
      </c>
      <c r="L33" s="24">
        <f t="shared" si="21"/>
        <v>75.8</v>
      </c>
      <c r="M33" s="33"/>
      <c r="N33" s="24">
        <v>73</v>
      </c>
      <c r="O33" s="24">
        <v>72</v>
      </c>
      <c r="P33" s="24">
        <v>73</v>
      </c>
      <c r="Q33" s="24">
        <v>70</v>
      </c>
      <c r="R33" s="24">
        <v>70</v>
      </c>
      <c r="S33" s="24">
        <f t="shared" si="22"/>
        <v>72.5</v>
      </c>
      <c r="T33" s="24">
        <f t="shared" si="23"/>
        <v>71.666666666666671</v>
      </c>
      <c r="U33" s="24">
        <f t="shared" si="24"/>
        <v>71.25</v>
      </c>
      <c r="V33" s="24">
        <f t="shared" si="25"/>
        <v>71.599999999999994</v>
      </c>
      <c r="W33" s="33"/>
      <c r="X33" s="24">
        <v>63</v>
      </c>
      <c r="Y33" s="24">
        <v>64</v>
      </c>
      <c r="Z33" s="24">
        <v>69</v>
      </c>
      <c r="AA33" s="24">
        <v>66</v>
      </c>
      <c r="AB33" s="24">
        <v>66</v>
      </c>
      <c r="AC33" s="24">
        <f t="shared" si="26"/>
        <v>66.5</v>
      </c>
      <c r="AD33" s="24">
        <f t="shared" si="27"/>
        <v>66.333333333333329</v>
      </c>
      <c r="AE33" s="24">
        <f t="shared" si="28"/>
        <v>66.25</v>
      </c>
      <c r="AF33" s="24">
        <f t="shared" si="29"/>
        <v>65.599999999999994</v>
      </c>
      <c r="AG33" s="33"/>
      <c r="AH33" s="24">
        <v>63</v>
      </c>
      <c r="AI33" s="24">
        <v>64</v>
      </c>
      <c r="AJ33" s="24">
        <v>67</v>
      </c>
      <c r="AK33" s="24">
        <v>66</v>
      </c>
      <c r="AL33" s="24">
        <v>65</v>
      </c>
      <c r="AM33" s="24">
        <f t="shared" si="30"/>
        <v>65.5</v>
      </c>
      <c r="AN33" s="24">
        <f t="shared" si="31"/>
        <v>65.666666666666671</v>
      </c>
      <c r="AO33" s="24">
        <f t="shared" si="32"/>
        <v>65.5</v>
      </c>
      <c r="AP33" s="24">
        <f t="shared" si="33"/>
        <v>65</v>
      </c>
      <c r="AR33" s="24"/>
      <c r="AS33" s="24"/>
      <c r="AT33" s="24"/>
      <c r="AU33" s="24"/>
      <c r="AW33" s="24"/>
      <c r="AX33" s="24"/>
      <c r="AY33" s="24"/>
      <c r="AZ33" s="24"/>
      <c r="BB33" s="24"/>
      <c r="BC33" s="24"/>
      <c r="BD33" s="24"/>
      <c r="BE33" s="24"/>
      <c r="BG33" s="24"/>
      <c r="BH33" s="24"/>
      <c r="BI33" s="24"/>
      <c r="BJ33" s="24"/>
      <c r="BL33" s="24"/>
      <c r="BM33" s="24"/>
      <c r="BN33" s="24"/>
      <c r="BO33" s="24"/>
      <c r="BP33" s="24"/>
    </row>
    <row r="34" spans="1:87" x14ac:dyDescent="0.35">
      <c r="A34" s="17"/>
      <c r="B34" s="28">
        <v>11</v>
      </c>
      <c r="C34" s="17"/>
      <c r="D34" s="24"/>
      <c r="E34" s="24"/>
      <c r="F34" s="24"/>
      <c r="G34" s="24"/>
      <c r="H34" s="24"/>
      <c r="I34" s="24"/>
      <c r="J34" s="24"/>
      <c r="K34" s="24"/>
      <c r="L34" s="24"/>
      <c r="M34" s="33"/>
      <c r="N34" s="24"/>
      <c r="O34" s="24"/>
      <c r="P34" s="24"/>
      <c r="Q34" s="24"/>
      <c r="R34" s="24"/>
      <c r="S34" s="24"/>
      <c r="T34" s="24"/>
      <c r="U34" s="24"/>
      <c r="V34" s="24"/>
      <c r="W34" s="33"/>
      <c r="X34" s="24"/>
      <c r="Y34" s="24"/>
      <c r="Z34" s="24"/>
      <c r="AA34" s="24"/>
      <c r="AB34" s="24"/>
      <c r="AC34" s="24"/>
      <c r="AD34" s="24"/>
      <c r="AE34" s="24"/>
      <c r="AF34" s="24"/>
      <c r="AG34" s="33"/>
      <c r="AH34" s="24"/>
      <c r="AI34" s="24"/>
      <c r="AJ34" s="24"/>
      <c r="AK34" s="24"/>
      <c r="AL34" s="24"/>
      <c r="AM34" s="24"/>
      <c r="AN34" s="24"/>
      <c r="AO34" s="24"/>
      <c r="AP34" s="24"/>
      <c r="AR34" s="24"/>
      <c r="AS34" s="24"/>
      <c r="AT34" s="24"/>
      <c r="AU34" s="24"/>
      <c r="AW34" s="24"/>
      <c r="AX34" s="24"/>
      <c r="AY34" s="24"/>
      <c r="AZ34" s="24"/>
      <c r="BB34" s="24"/>
      <c r="BC34" s="24"/>
      <c r="BD34" s="24"/>
      <c r="BE34" s="24"/>
      <c r="BG34" s="24"/>
      <c r="BH34" s="24"/>
      <c r="BI34" s="24"/>
      <c r="BJ34" s="24"/>
      <c r="BL34" s="24"/>
      <c r="BM34" s="24"/>
      <c r="BN34" s="24"/>
      <c r="BO34" s="24"/>
      <c r="BP34" s="24"/>
    </row>
    <row r="35" spans="1:87" x14ac:dyDescent="0.35">
      <c r="A35" s="17"/>
      <c r="B35" s="28">
        <v>12</v>
      </c>
      <c r="C35" s="17"/>
      <c r="D35" s="24">
        <v>73</v>
      </c>
      <c r="E35" s="24">
        <v>66</v>
      </c>
      <c r="F35" s="24">
        <v>76</v>
      </c>
      <c r="G35" s="24">
        <v>70</v>
      </c>
      <c r="H35" s="24">
        <v>69</v>
      </c>
      <c r="I35" s="24">
        <f t="shared" si="18"/>
        <v>71</v>
      </c>
      <c r="J35" s="24">
        <f t="shared" si="19"/>
        <v>70.666666666666671</v>
      </c>
      <c r="K35" s="24">
        <f t="shared" si="20"/>
        <v>70.25</v>
      </c>
      <c r="L35" s="24">
        <f t="shared" si="21"/>
        <v>70.8</v>
      </c>
      <c r="M35" s="33"/>
      <c r="N35" s="24">
        <v>55</v>
      </c>
      <c r="O35" s="24">
        <v>64</v>
      </c>
      <c r="P35" s="24">
        <v>57</v>
      </c>
      <c r="Q35" s="24">
        <v>80</v>
      </c>
      <c r="R35" s="24">
        <v>58</v>
      </c>
      <c r="S35" s="24">
        <f t="shared" si="22"/>
        <v>60.5</v>
      </c>
      <c r="T35" s="24">
        <f t="shared" si="23"/>
        <v>67</v>
      </c>
      <c r="U35" s="24">
        <f t="shared" si="24"/>
        <v>64.75</v>
      </c>
      <c r="V35" s="24">
        <f t="shared" si="25"/>
        <v>62.8</v>
      </c>
      <c r="W35" s="33"/>
      <c r="X35" s="24">
        <v>65</v>
      </c>
      <c r="Y35" s="24">
        <v>59</v>
      </c>
      <c r="Z35" s="24">
        <v>59</v>
      </c>
      <c r="AA35" s="24">
        <v>58</v>
      </c>
      <c r="AB35" s="24">
        <v>61</v>
      </c>
      <c r="AC35" s="24">
        <f t="shared" si="26"/>
        <v>59</v>
      </c>
      <c r="AD35" s="24">
        <f t="shared" si="27"/>
        <v>58.666666666666664</v>
      </c>
      <c r="AE35" s="24">
        <f t="shared" si="28"/>
        <v>59.25</v>
      </c>
      <c r="AF35" s="24">
        <f t="shared" si="29"/>
        <v>60.4</v>
      </c>
      <c r="AG35" s="33"/>
      <c r="AH35" s="24">
        <v>62</v>
      </c>
      <c r="AI35" s="24">
        <v>55</v>
      </c>
      <c r="AJ35" s="24">
        <v>58</v>
      </c>
      <c r="AK35" s="24">
        <v>58</v>
      </c>
      <c r="AL35" s="24">
        <v>57</v>
      </c>
      <c r="AM35" s="24">
        <f t="shared" si="30"/>
        <v>56.5</v>
      </c>
      <c r="AN35" s="24">
        <f t="shared" si="31"/>
        <v>57</v>
      </c>
      <c r="AO35" s="24">
        <f t="shared" si="32"/>
        <v>57</v>
      </c>
      <c r="AP35" s="24">
        <f t="shared" si="33"/>
        <v>58</v>
      </c>
      <c r="AR35" s="24"/>
      <c r="AS35" s="24"/>
      <c r="AT35" s="24"/>
      <c r="AU35" s="24"/>
      <c r="AW35" s="24"/>
      <c r="AX35" s="24"/>
      <c r="AY35" s="24"/>
      <c r="AZ35" s="24"/>
      <c r="BB35" s="24"/>
      <c r="BC35" s="24"/>
      <c r="BD35" s="24"/>
      <c r="BE35" s="24"/>
      <c r="BG35" s="24"/>
      <c r="BH35" s="24"/>
      <c r="BI35" s="24"/>
      <c r="BJ35" s="24"/>
      <c r="BL35" s="24"/>
      <c r="BM35" s="24"/>
      <c r="BN35" s="24"/>
      <c r="BO35" s="24"/>
      <c r="BP35" s="24"/>
      <c r="BT35" s="29"/>
    </row>
    <row r="36" spans="1:87" x14ac:dyDescent="0.35">
      <c r="A36" s="17"/>
      <c r="B36" s="28">
        <v>13</v>
      </c>
      <c r="C36" s="17"/>
      <c r="D36" s="24">
        <v>64</v>
      </c>
      <c r="E36" s="24">
        <v>63</v>
      </c>
      <c r="F36" s="24">
        <v>62</v>
      </c>
      <c r="G36" s="24">
        <v>62</v>
      </c>
      <c r="H36" s="24">
        <v>64</v>
      </c>
      <c r="I36" s="24">
        <f t="shared" si="18"/>
        <v>62.5</v>
      </c>
      <c r="J36" s="24">
        <f t="shared" si="19"/>
        <v>62.333333333333336</v>
      </c>
      <c r="K36" s="24">
        <f t="shared" si="20"/>
        <v>62.75</v>
      </c>
      <c r="L36" s="24">
        <f t="shared" si="21"/>
        <v>63</v>
      </c>
      <c r="M36" s="33"/>
      <c r="N36" s="24">
        <v>60</v>
      </c>
      <c r="O36" s="24">
        <v>62</v>
      </c>
      <c r="P36" s="24"/>
      <c r="Q36" s="24"/>
      <c r="R36" s="24"/>
      <c r="S36" s="24">
        <f t="shared" si="22"/>
        <v>62</v>
      </c>
      <c r="T36" s="24">
        <f t="shared" si="23"/>
        <v>62</v>
      </c>
      <c r="U36" s="24">
        <f t="shared" si="24"/>
        <v>62</v>
      </c>
      <c r="V36" s="24">
        <f t="shared" si="25"/>
        <v>61</v>
      </c>
      <c r="W36" s="33"/>
      <c r="X36" s="24">
        <v>60</v>
      </c>
      <c r="Y36" s="24">
        <v>64</v>
      </c>
      <c r="Z36" s="24">
        <v>65</v>
      </c>
      <c r="AA36" s="24">
        <v>64</v>
      </c>
      <c r="AB36" s="24"/>
      <c r="AC36" s="24">
        <f t="shared" si="26"/>
        <v>64.5</v>
      </c>
      <c r="AD36" s="24">
        <f t="shared" si="27"/>
        <v>64.333333333333329</v>
      </c>
      <c r="AE36" s="24">
        <f t="shared" si="28"/>
        <v>64.333333333333329</v>
      </c>
      <c r="AF36" s="24">
        <f t="shared" si="29"/>
        <v>63.25</v>
      </c>
      <c r="AG36" s="33"/>
      <c r="AH36" s="24">
        <v>60</v>
      </c>
      <c r="AI36" s="24">
        <v>64</v>
      </c>
      <c r="AJ36" s="24">
        <v>60</v>
      </c>
      <c r="AK36" s="24">
        <v>60</v>
      </c>
      <c r="AL36" s="24">
        <v>59</v>
      </c>
      <c r="AM36" s="24">
        <f t="shared" si="30"/>
        <v>62</v>
      </c>
      <c r="AN36" s="24">
        <f t="shared" si="31"/>
        <v>61.333333333333336</v>
      </c>
      <c r="AO36" s="24">
        <f t="shared" si="32"/>
        <v>60.75</v>
      </c>
      <c r="AP36" s="24">
        <f t="shared" si="33"/>
        <v>60.6</v>
      </c>
      <c r="AR36" s="24"/>
      <c r="AS36" s="24"/>
      <c r="AT36" s="24"/>
      <c r="AU36" s="24"/>
      <c r="AW36" s="24"/>
      <c r="AX36" s="24"/>
      <c r="AY36" s="24"/>
      <c r="AZ36" s="24"/>
      <c r="BB36" s="24"/>
      <c r="BC36" s="24"/>
      <c r="BD36" s="24"/>
      <c r="BE36" s="24"/>
      <c r="BG36" s="24"/>
      <c r="BH36" s="24"/>
      <c r="BI36" s="24"/>
      <c r="BJ36" s="24"/>
      <c r="BL36" s="24"/>
      <c r="BM36" s="24"/>
      <c r="BN36" s="24"/>
      <c r="BO36" s="24"/>
      <c r="BP36" s="24"/>
    </row>
    <row r="37" spans="1:87" x14ac:dyDescent="0.35">
      <c r="A37" s="17"/>
      <c r="B37" s="28">
        <v>14</v>
      </c>
      <c r="C37" s="17"/>
      <c r="D37" s="24">
        <v>54</v>
      </c>
      <c r="E37" s="24">
        <v>51</v>
      </c>
      <c r="F37" s="24">
        <v>49</v>
      </c>
      <c r="G37" s="24">
        <v>52</v>
      </c>
      <c r="H37" s="24">
        <v>49</v>
      </c>
      <c r="I37" s="24">
        <f t="shared" si="18"/>
        <v>50</v>
      </c>
      <c r="J37" s="24">
        <f t="shared" si="19"/>
        <v>50.666666666666664</v>
      </c>
      <c r="K37" s="24">
        <f t="shared" si="20"/>
        <v>50.25</v>
      </c>
      <c r="L37" s="24">
        <f t="shared" si="21"/>
        <v>51</v>
      </c>
      <c r="M37" s="33"/>
      <c r="N37" s="24">
        <v>52</v>
      </c>
      <c r="O37" s="24">
        <v>54</v>
      </c>
      <c r="P37" s="24">
        <v>53</v>
      </c>
      <c r="Q37" s="24">
        <v>52</v>
      </c>
      <c r="R37" s="24">
        <v>53</v>
      </c>
      <c r="S37" s="24">
        <f t="shared" si="22"/>
        <v>53.5</v>
      </c>
      <c r="T37" s="24">
        <f t="shared" si="23"/>
        <v>53</v>
      </c>
      <c r="U37" s="24">
        <f t="shared" si="24"/>
        <v>53</v>
      </c>
      <c r="V37" s="24">
        <f t="shared" si="25"/>
        <v>52.8</v>
      </c>
      <c r="W37" s="33"/>
      <c r="X37" s="24">
        <v>51</v>
      </c>
      <c r="Y37" s="24">
        <v>51</v>
      </c>
      <c r="Z37" s="24">
        <v>48</v>
      </c>
      <c r="AA37" s="24">
        <v>49</v>
      </c>
      <c r="AB37" s="24">
        <v>51</v>
      </c>
      <c r="AC37" s="24">
        <f t="shared" si="26"/>
        <v>49.5</v>
      </c>
      <c r="AD37" s="24">
        <f t="shared" si="27"/>
        <v>49.333333333333336</v>
      </c>
      <c r="AE37" s="24">
        <f t="shared" si="28"/>
        <v>49.75</v>
      </c>
      <c r="AF37" s="24">
        <f t="shared" si="29"/>
        <v>50</v>
      </c>
      <c r="AG37" s="33"/>
      <c r="AH37" s="24">
        <v>47</v>
      </c>
      <c r="AI37" s="24">
        <v>47</v>
      </c>
      <c r="AJ37" s="24">
        <v>46</v>
      </c>
      <c r="AK37" s="24">
        <v>47</v>
      </c>
      <c r="AL37" s="24">
        <v>48</v>
      </c>
      <c r="AM37" s="24">
        <f t="shared" si="30"/>
        <v>46.5</v>
      </c>
      <c r="AN37" s="24">
        <f t="shared" si="31"/>
        <v>46.666666666666664</v>
      </c>
      <c r="AO37" s="24">
        <f t="shared" si="32"/>
        <v>47</v>
      </c>
      <c r="AP37" s="24">
        <f t="shared" si="33"/>
        <v>47</v>
      </c>
      <c r="AR37" s="24"/>
      <c r="AS37" s="24"/>
      <c r="AT37" s="24"/>
      <c r="AU37" s="24"/>
      <c r="AW37" s="24"/>
      <c r="AX37" s="24"/>
      <c r="AY37" s="24"/>
      <c r="AZ37" s="24"/>
      <c r="BB37" s="24"/>
      <c r="BC37" s="24"/>
      <c r="BD37" s="24"/>
      <c r="BE37" s="24"/>
      <c r="BG37" s="24"/>
      <c r="BH37" s="24"/>
      <c r="BI37" s="24"/>
      <c r="BJ37" s="24"/>
      <c r="BL37" s="24"/>
      <c r="BM37" s="24"/>
      <c r="BN37" s="24"/>
      <c r="BO37" s="24"/>
      <c r="BP37" s="24"/>
    </row>
    <row r="38" spans="1:87" x14ac:dyDescent="0.35">
      <c r="A38" s="17"/>
      <c r="B38" s="17"/>
      <c r="C38" s="17"/>
      <c r="D38" s="24">
        <v>44</v>
      </c>
      <c r="E38" s="24">
        <v>42</v>
      </c>
      <c r="F38" s="24">
        <v>44</v>
      </c>
      <c r="G38" s="24">
        <v>44</v>
      </c>
      <c r="H38" s="24">
        <v>42</v>
      </c>
      <c r="I38" s="24">
        <f t="shared" si="18"/>
        <v>43</v>
      </c>
      <c r="J38" s="24">
        <f t="shared" si="19"/>
        <v>43.333333333333336</v>
      </c>
      <c r="K38" s="24">
        <f t="shared" si="20"/>
        <v>43</v>
      </c>
      <c r="L38" s="24">
        <f t="shared" si="21"/>
        <v>43.2</v>
      </c>
      <c r="M38" s="33"/>
      <c r="N38" s="24">
        <v>42</v>
      </c>
      <c r="O38" s="24">
        <v>44</v>
      </c>
      <c r="P38" s="24">
        <v>46</v>
      </c>
      <c r="Q38" s="24">
        <v>45</v>
      </c>
      <c r="R38" s="24">
        <v>45</v>
      </c>
      <c r="S38" s="24">
        <f t="shared" si="22"/>
        <v>45</v>
      </c>
      <c r="T38" s="24">
        <f t="shared" si="23"/>
        <v>45</v>
      </c>
      <c r="U38" s="24">
        <f t="shared" si="24"/>
        <v>45</v>
      </c>
      <c r="V38" s="24">
        <f t="shared" si="25"/>
        <v>44.4</v>
      </c>
      <c r="W38" s="33"/>
      <c r="X38" s="24">
        <v>43</v>
      </c>
      <c r="Y38" s="24">
        <v>44</v>
      </c>
      <c r="Z38" s="24">
        <v>43</v>
      </c>
      <c r="AA38" s="24">
        <v>41</v>
      </c>
      <c r="AB38" s="24">
        <v>42</v>
      </c>
      <c r="AC38" s="24">
        <f t="shared" si="26"/>
        <v>43.5</v>
      </c>
      <c r="AD38" s="24">
        <f t="shared" si="27"/>
        <v>42.666666666666664</v>
      </c>
      <c r="AE38" s="24">
        <f t="shared" si="28"/>
        <v>42.5</v>
      </c>
      <c r="AF38" s="24">
        <f t="shared" si="29"/>
        <v>42.6</v>
      </c>
      <c r="AG38" s="33"/>
      <c r="AH38" s="24">
        <v>40</v>
      </c>
      <c r="AI38" s="24">
        <v>43</v>
      </c>
      <c r="AJ38" s="24">
        <v>43</v>
      </c>
      <c r="AK38" s="24">
        <v>41</v>
      </c>
      <c r="AL38" s="24">
        <v>40</v>
      </c>
      <c r="AM38" s="24">
        <f t="shared" si="30"/>
        <v>43</v>
      </c>
      <c r="AN38" s="24">
        <f t="shared" si="31"/>
        <v>42.333333333333336</v>
      </c>
      <c r="AO38" s="24">
        <f t="shared" si="32"/>
        <v>41.75</v>
      </c>
      <c r="AP38" s="24">
        <f t="shared" si="33"/>
        <v>41.4</v>
      </c>
      <c r="AR38" s="24"/>
      <c r="AS38" s="24"/>
      <c r="AT38" s="24"/>
      <c r="AU38" s="24"/>
      <c r="AW38" s="24"/>
      <c r="AX38" s="24"/>
      <c r="AY38" s="24"/>
      <c r="AZ38" s="24"/>
      <c r="BB38" s="24"/>
      <c r="BC38" s="24"/>
      <c r="BD38" s="24"/>
      <c r="BE38" s="24"/>
      <c r="BG38" s="24"/>
      <c r="BH38" s="24"/>
      <c r="BI38" s="24"/>
      <c r="BJ38" s="24"/>
      <c r="BL38" s="24"/>
      <c r="BM38" s="24"/>
      <c r="BN38" s="24"/>
      <c r="BO38" s="24"/>
      <c r="BP38" s="24"/>
    </row>
    <row r="39" spans="1:87" x14ac:dyDescent="0.35">
      <c r="A39" s="17"/>
      <c r="B39" s="22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33"/>
      <c r="N39" s="18"/>
      <c r="O39" s="18"/>
      <c r="P39" s="18"/>
      <c r="Q39" s="18"/>
      <c r="R39" s="18"/>
      <c r="S39" s="18"/>
      <c r="T39" s="18"/>
      <c r="U39" s="18"/>
      <c r="V39" s="18"/>
      <c r="W39" s="33"/>
      <c r="X39" s="18"/>
      <c r="Y39" s="18"/>
      <c r="Z39" s="18"/>
      <c r="AA39" s="18"/>
      <c r="AB39" s="18"/>
      <c r="AC39" s="18"/>
      <c r="AD39" s="18"/>
      <c r="AE39" s="18"/>
      <c r="AF39" s="18"/>
      <c r="AG39" s="33"/>
      <c r="AH39" s="18"/>
      <c r="AI39" s="18"/>
      <c r="AJ39" s="18"/>
      <c r="AK39" s="18"/>
      <c r="AL39" s="18"/>
      <c r="AM39" s="18"/>
      <c r="AN39" s="18"/>
      <c r="AO39" s="18"/>
      <c r="AP39" s="18"/>
      <c r="AR39" s="24"/>
      <c r="AS39" s="24"/>
      <c r="AT39" s="24"/>
      <c r="AU39" s="24"/>
      <c r="AW39" s="24"/>
      <c r="AX39" s="24"/>
      <c r="AY39" s="24"/>
      <c r="AZ39" s="24"/>
      <c r="BB39" s="24"/>
      <c r="BC39" s="24"/>
      <c r="BD39" s="24"/>
      <c r="BE39" s="24"/>
      <c r="BG39" s="24"/>
      <c r="BH39" s="24"/>
      <c r="BI39" s="24"/>
      <c r="BJ39" s="24"/>
      <c r="BL39" s="24"/>
      <c r="BM39" s="24"/>
      <c r="BN39" s="24"/>
      <c r="BO39" s="24"/>
      <c r="BP39" s="24"/>
    </row>
    <row r="40" spans="1:87" x14ac:dyDescent="0.35">
      <c r="A40" s="17"/>
      <c r="B40" s="23"/>
      <c r="C40" s="18" t="e">
        <f>AVERAGE(C27:C31)</f>
        <v>#DIV/0!</v>
      </c>
      <c r="D40" s="23">
        <f>AVERAGE(D27:D38)</f>
        <v>57.545454545454547</v>
      </c>
      <c r="E40" s="23">
        <f>AVERAGE(E27:E38)</f>
        <v>56.545454545454547</v>
      </c>
      <c r="F40" s="23">
        <f t="shared" ref="F40:AP40" si="34">AVERAGE(F27:F38)</f>
        <v>57.18181818181818</v>
      </c>
      <c r="G40" s="23">
        <f t="shared" si="34"/>
        <v>56.81818181818182</v>
      </c>
      <c r="H40" s="23">
        <f t="shared" si="34"/>
        <v>56.545454545454547</v>
      </c>
      <c r="I40" s="23">
        <f t="shared" si="34"/>
        <v>56.863636363636367</v>
      </c>
      <c r="J40" s="23">
        <f t="shared" si="34"/>
        <v>56.848484848484851</v>
      </c>
      <c r="K40" s="23">
        <f t="shared" si="34"/>
        <v>56.772727272727273</v>
      </c>
      <c r="L40" s="23">
        <f t="shared" si="34"/>
        <v>56.927272727272729</v>
      </c>
      <c r="M40" s="37" t="e">
        <f t="shared" si="34"/>
        <v>#DIV/0!</v>
      </c>
      <c r="N40" s="23">
        <f t="shared" si="34"/>
        <v>54.363636363636367</v>
      </c>
      <c r="O40" s="23">
        <f t="shared" si="34"/>
        <v>55.727272727272727</v>
      </c>
      <c r="P40" s="23">
        <f t="shared" si="34"/>
        <v>54.9</v>
      </c>
      <c r="Q40" s="23">
        <f t="shared" si="34"/>
        <v>56.8</v>
      </c>
      <c r="R40" s="23">
        <f t="shared" si="34"/>
        <v>53.4</v>
      </c>
      <c r="S40" s="23">
        <f t="shared" si="34"/>
        <v>55.636363636363633</v>
      </c>
      <c r="T40" s="23">
        <f t="shared" si="34"/>
        <v>56.18181818181818</v>
      </c>
      <c r="U40" s="23">
        <f t="shared" si="34"/>
        <v>55.68181818181818</v>
      </c>
      <c r="V40" s="23">
        <f t="shared" si="34"/>
        <v>55.363636363636367</v>
      </c>
      <c r="W40" s="37" t="e">
        <f t="shared" si="34"/>
        <v>#DIV/0!</v>
      </c>
      <c r="X40" s="23">
        <f t="shared" si="34"/>
        <v>53.636363636363633</v>
      </c>
      <c r="Y40" s="23">
        <f t="shared" si="34"/>
        <v>54.909090909090907</v>
      </c>
      <c r="Z40" s="23">
        <f t="shared" si="34"/>
        <v>54.272727272727273</v>
      </c>
      <c r="AA40" s="23">
        <f t="shared" si="34"/>
        <v>53.81818181818182</v>
      </c>
      <c r="AB40" s="23">
        <f t="shared" si="34"/>
        <v>53.4</v>
      </c>
      <c r="AC40" s="23">
        <f t="shared" si="34"/>
        <v>54.590909090909093</v>
      </c>
      <c r="AD40" s="23">
        <f t="shared" si="34"/>
        <v>54.333333333333329</v>
      </c>
      <c r="AE40" s="23">
        <f t="shared" si="34"/>
        <v>54.348484848484844</v>
      </c>
      <c r="AF40" s="23">
        <f t="shared" si="34"/>
        <v>54.18636363636363</v>
      </c>
      <c r="AG40" s="37" t="e">
        <f t="shared" si="34"/>
        <v>#DIV/0!</v>
      </c>
      <c r="AH40" s="23">
        <f t="shared" si="34"/>
        <v>52</v>
      </c>
      <c r="AI40" s="23">
        <f t="shared" si="34"/>
        <v>52.363636363636367</v>
      </c>
      <c r="AJ40" s="23">
        <f t="shared" si="34"/>
        <v>52.545454545454547</v>
      </c>
      <c r="AK40" s="23">
        <f t="shared" si="34"/>
        <v>52.727272727272727</v>
      </c>
      <c r="AL40" s="23">
        <f t="shared" si="34"/>
        <v>52.18181818181818</v>
      </c>
      <c r="AM40" s="23">
        <f t="shared" si="34"/>
        <v>52.454545454545453</v>
      </c>
      <c r="AN40" s="23">
        <f t="shared" si="34"/>
        <v>52.545454545454547</v>
      </c>
      <c r="AO40" s="23">
        <f t="shared" si="34"/>
        <v>52.454545454545453</v>
      </c>
      <c r="AP40" s="23">
        <f t="shared" si="34"/>
        <v>52.363636363636367</v>
      </c>
      <c r="AR40" s="24"/>
      <c r="AS40" s="24"/>
      <c r="AT40" s="24"/>
      <c r="AU40" s="24"/>
      <c r="AW40" s="24"/>
      <c r="AX40" s="24"/>
      <c r="AY40" s="24"/>
      <c r="AZ40" s="24"/>
      <c r="BB40" s="24"/>
      <c r="BC40" s="24"/>
      <c r="BD40" s="24"/>
      <c r="BE40" s="24"/>
      <c r="BG40" s="24"/>
      <c r="BH40" s="24"/>
      <c r="BI40" s="24"/>
      <c r="BJ40" s="24"/>
      <c r="BL40" s="24"/>
      <c r="BM40" s="24"/>
      <c r="BN40" s="24"/>
      <c r="BO40" s="24"/>
      <c r="BP40" s="24"/>
      <c r="BV40" s="114"/>
      <c r="BW40" s="114"/>
      <c r="BX40" s="114"/>
      <c r="BY40" s="114"/>
      <c r="BZ40" s="24"/>
      <c r="CA40" s="114"/>
      <c r="CB40" s="114"/>
      <c r="CC40" s="114"/>
      <c r="CD40" s="114"/>
      <c r="CE40" s="24"/>
      <c r="CF40" s="114"/>
      <c r="CG40" s="114"/>
      <c r="CH40" s="114"/>
      <c r="CI40" s="114"/>
    </row>
    <row r="41" spans="1:87" x14ac:dyDescent="0.35">
      <c r="A41" s="18"/>
      <c r="B41" s="17"/>
      <c r="C41" s="18" t="e">
        <f>STDEV(C27:C31)</f>
        <v>#DIV/0!</v>
      </c>
      <c r="D41" s="23">
        <f>STDEV(D27:D38)</f>
        <v>10.661741287084732</v>
      </c>
      <c r="E41" s="23">
        <f>STDEV(E27:E38)</f>
        <v>9.8423943871766895</v>
      </c>
      <c r="F41" s="23">
        <f t="shared" ref="F41:AP41" si="35">STDEV(F27:F38)</f>
        <v>12.147577386608246</v>
      </c>
      <c r="G41" s="23">
        <f t="shared" si="35"/>
        <v>10.313274764284913</v>
      </c>
      <c r="H41" s="23">
        <f t="shared" si="35"/>
        <v>9.2559563132464717</v>
      </c>
      <c r="I41" s="23">
        <f t="shared" si="35"/>
        <v>10.865290859178396</v>
      </c>
      <c r="J41" s="23">
        <f t="shared" si="35"/>
        <v>10.63888427354385</v>
      </c>
      <c r="K41" s="23">
        <f t="shared" si="35"/>
        <v>10.236854097728541</v>
      </c>
      <c r="L41" s="23">
        <f t="shared" si="35"/>
        <v>10.202067526642864</v>
      </c>
      <c r="M41" s="37" t="e">
        <f t="shared" si="35"/>
        <v>#DIV/0!</v>
      </c>
      <c r="N41" s="23">
        <f t="shared" si="35"/>
        <v>8.1886839879522508</v>
      </c>
      <c r="O41" s="23">
        <f t="shared" si="35"/>
        <v>8.4390865511725632</v>
      </c>
      <c r="P41" s="23">
        <f t="shared" si="35"/>
        <v>7.7524189773257328</v>
      </c>
      <c r="Q41" s="23">
        <f t="shared" si="35"/>
        <v>10.390166291044402</v>
      </c>
      <c r="R41" s="23">
        <f t="shared" si="35"/>
        <v>6.9633963616104069</v>
      </c>
      <c r="S41" s="23">
        <f t="shared" si="35"/>
        <v>7.8933228398783735</v>
      </c>
      <c r="T41" s="23">
        <f t="shared" si="35"/>
        <v>8.0971375413559592</v>
      </c>
      <c r="U41" s="23">
        <f t="shared" si="35"/>
        <v>7.7080241543235983</v>
      </c>
      <c r="V41" s="23">
        <f t="shared" si="35"/>
        <v>7.6282727700669986</v>
      </c>
      <c r="W41" s="37" t="e">
        <f t="shared" si="35"/>
        <v>#DIV/0!</v>
      </c>
      <c r="X41" s="23">
        <f t="shared" si="35"/>
        <v>7.1031363111336665</v>
      </c>
      <c r="Y41" s="23">
        <f t="shared" si="35"/>
        <v>6.5947637630857425</v>
      </c>
      <c r="Z41" s="23">
        <f t="shared" si="35"/>
        <v>7.5906641223401516</v>
      </c>
      <c r="AA41" s="23">
        <f t="shared" si="35"/>
        <v>7.7177481407231996</v>
      </c>
      <c r="AB41" s="23">
        <f t="shared" si="35"/>
        <v>6.9474215840602929</v>
      </c>
      <c r="AC41" s="23">
        <f t="shared" si="35"/>
        <v>6.9635414187688172</v>
      </c>
      <c r="AD41" s="23">
        <f t="shared" si="35"/>
        <v>7.1616261343977889</v>
      </c>
      <c r="AE41" s="23">
        <f t="shared" si="35"/>
        <v>7.0830213835052733</v>
      </c>
      <c r="AF41" s="23">
        <f t="shared" si="35"/>
        <v>6.9528444146655515</v>
      </c>
      <c r="AG41" s="37" t="e">
        <f t="shared" si="35"/>
        <v>#DIV/0!</v>
      </c>
      <c r="AH41" s="23">
        <f t="shared" si="35"/>
        <v>8.426149773176359</v>
      </c>
      <c r="AI41" s="23">
        <f t="shared" si="35"/>
        <v>7.1871096731958657</v>
      </c>
      <c r="AJ41" s="23">
        <f t="shared" si="35"/>
        <v>7.5148338153765719</v>
      </c>
      <c r="AK41" s="23">
        <f t="shared" si="35"/>
        <v>7.4308937428940522</v>
      </c>
      <c r="AL41" s="23">
        <f t="shared" si="35"/>
        <v>6.8966394978740482</v>
      </c>
      <c r="AM41" s="23">
        <f t="shared" si="35"/>
        <v>7.1709641801313726</v>
      </c>
      <c r="AN41" s="23">
        <f t="shared" si="35"/>
        <v>7.2269137830945986</v>
      </c>
      <c r="AO41" s="23">
        <f t="shared" si="35"/>
        <v>7.1044160402335113</v>
      </c>
      <c r="AP41" s="23">
        <f t="shared" si="35"/>
        <v>7.1987877767403043</v>
      </c>
      <c r="AR41" s="24"/>
      <c r="AS41" s="24"/>
      <c r="AT41" s="24"/>
      <c r="AU41" s="24"/>
      <c r="AW41" s="24"/>
      <c r="AX41" s="24"/>
      <c r="AY41" s="24"/>
      <c r="AZ41" s="24"/>
      <c r="BB41" s="24"/>
      <c r="BC41" s="24"/>
      <c r="BD41" s="24"/>
      <c r="BE41" s="24"/>
      <c r="BG41" s="24"/>
      <c r="BH41" s="24"/>
      <c r="BI41" s="24"/>
      <c r="BJ41" s="24"/>
      <c r="BL41" s="24"/>
      <c r="BM41" s="24"/>
      <c r="BN41" s="24"/>
      <c r="BO41" s="24"/>
      <c r="BP41" s="24"/>
    </row>
    <row r="42" spans="1:87" x14ac:dyDescent="0.35">
      <c r="A42" s="17"/>
      <c r="B42" s="19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33"/>
      <c r="N42" s="18"/>
      <c r="O42" s="18"/>
      <c r="P42" s="18"/>
      <c r="Q42" s="18"/>
      <c r="R42" s="18"/>
      <c r="S42" s="18"/>
      <c r="T42" s="18"/>
      <c r="U42" s="18"/>
      <c r="V42" s="18"/>
      <c r="W42" s="33"/>
      <c r="X42" s="18"/>
      <c r="Y42" s="18"/>
      <c r="Z42" s="18"/>
      <c r="AA42" s="18"/>
      <c r="AB42" s="18"/>
      <c r="AC42" s="18"/>
      <c r="AD42" s="18"/>
      <c r="AE42" s="18"/>
      <c r="AF42" s="18"/>
      <c r="AG42" s="33"/>
      <c r="AH42" s="18"/>
      <c r="AI42" s="18"/>
      <c r="AJ42" s="18"/>
      <c r="AK42" s="18"/>
      <c r="AL42" s="18"/>
      <c r="AM42" s="18"/>
      <c r="AN42" s="18"/>
      <c r="AO42" s="18"/>
      <c r="AP42" s="18"/>
      <c r="AR42" s="24"/>
      <c r="AS42" s="24"/>
      <c r="AT42" s="24"/>
      <c r="AU42" s="24"/>
      <c r="AW42" s="24"/>
      <c r="AX42" s="24"/>
      <c r="AY42" s="24"/>
      <c r="AZ42" s="24"/>
      <c r="BB42" s="24"/>
      <c r="BC42" s="24"/>
      <c r="BD42" s="24"/>
      <c r="BE42" s="24"/>
      <c r="BG42" s="24"/>
      <c r="BH42" s="24"/>
      <c r="BI42" s="24"/>
      <c r="BJ42" s="24"/>
      <c r="BL42" s="24"/>
      <c r="BM42" s="24"/>
      <c r="BN42" s="24"/>
      <c r="BO42" s="24"/>
      <c r="BP42" s="24"/>
    </row>
    <row r="43" spans="1:87" x14ac:dyDescent="0.35">
      <c r="A43" s="17"/>
      <c r="B43" s="20"/>
      <c r="C43" s="17"/>
      <c r="D43" s="119" t="s">
        <v>21</v>
      </c>
      <c r="E43" s="119"/>
      <c r="F43" s="119"/>
      <c r="G43" s="119"/>
      <c r="H43" s="119"/>
      <c r="I43" s="119"/>
      <c r="J43" s="119"/>
      <c r="K43" s="119"/>
      <c r="L43" s="119"/>
      <c r="M43" s="33"/>
      <c r="N43" s="119" t="s">
        <v>21</v>
      </c>
      <c r="O43" s="119"/>
      <c r="P43" s="119"/>
      <c r="Q43" s="119"/>
      <c r="R43" s="119"/>
      <c r="S43" s="119"/>
      <c r="T43" s="119"/>
      <c r="U43" s="119"/>
      <c r="V43" s="119"/>
      <c r="W43" s="33"/>
      <c r="X43" s="119" t="s">
        <v>21</v>
      </c>
      <c r="Y43" s="119"/>
      <c r="Z43" s="119"/>
      <c r="AA43" s="119"/>
      <c r="AB43" s="119"/>
      <c r="AC43" s="119"/>
      <c r="AD43" s="119"/>
      <c r="AE43" s="119"/>
      <c r="AF43" s="119"/>
      <c r="AG43" s="33"/>
      <c r="AH43" s="119" t="s">
        <v>21</v>
      </c>
      <c r="AI43" s="119"/>
      <c r="AJ43" s="119"/>
      <c r="AK43" s="119"/>
      <c r="AL43" s="119"/>
      <c r="AM43" s="119"/>
      <c r="AN43" s="119"/>
      <c r="AO43" s="119"/>
      <c r="AP43" s="119"/>
      <c r="AR43" s="119"/>
      <c r="AS43" s="119"/>
      <c r="AT43" s="119"/>
      <c r="AU43" s="119"/>
      <c r="AW43" s="119"/>
      <c r="AX43" s="119"/>
      <c r="AY43" s="119"/>
      <c r="AZ43" s="119"/>
      <c r="BB43" s="119"/>
      <c r="BC43" s="119"/>
      <c r="BD43" s="119"/>
      <c r="BE43" s="119"/>
      <c r="BG43" s="119"/>
      <c r="BH43" s="119"/>
      <c r="BI43" s="119"/>
      <c r="BJ43" s="119"/>
      <c r="BL43" s="119"/>
      <c r="BM43" s="119"/>
      <c r="BN43" s="119"/>
      <c r="BO43" s="119"/>
      <c r="BP43" s="119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</row>
    <row r="44" spans="1:87" x14ac:dyDescent="0.35">
      <c r="A44" s="17"/>
      <c r="B44" s="17"/>
      <c r="C44" s="17"/>
      <c r="D44" s="118" t="s">
        <v>15</v>
      </c>
      <c r="E44" s="118"/>
      <c r="F44" s="118"/>
      <c r="G44" s="118"/>
      <c r="H44" s="118"/>
      <c r="I44" s="118"/>
      <c r="J44" s="118"/>
      <c r="K44" s="118"/>
      <c r="L44" s="118"/>
      <c r="M44" s="33"/>
      <c r="N44" s="118" t="s">
        <v>16</v>
      </c>
      <c r="O44" s="118"/>
      <c r="P44" s="118"/>
      <c r="Q44" s="118"/>
      <c r="R44" s="118"/>
      <c r="S44" s="118"/>
      <c r="T44" s="118"/>
      <c r="U44" s="118"/>
      <c r="V44" s="118"/>
      <c r="W44" s="33"/>
      <c r="X44" s="118" t="s">
        <v>17</v>
      </c>
      <c r="Y44" s="118"/>
      <c r="Z44" s="118"/>
      <c r="AA44" s="118"/>
      <c r="AB44" s="118"/>
      <c r="AC44" s="118"/>
      <c r="AD44" s="118"/>
      <c r="AE44" s="118"/>
      <c r="AF44" s="118"/>
      <c r="AG44" s="33"/>
      <c r="AH44" s="118" t="s">
        <v>18</v>
      </c>
      <c r="AI44" s="118"/>
      <c r="AJ44" s="118"/>
      <c r="AK44" s="118"/>
      <c r="AL44" s="118"/>
      <c r="AM44" s="118"/>
      <c r="AN44" s="118"/>
      <c r="AO44" s="118"/>
      <c r="AP44" s="118"/>
      <c r="AR44" s="121"/>
      <c r="AS44" s="121"/>
      <c r="AT44" s="121"/>
      <c r="AU44" s="121"/>
      <c r="AW44" s="121"/>
      <c r="AX44" s="121"/>
      <c r="AY44" s="121"/>
      <c r="AZ44" s="121"/>
      <c r="BB44" s="121"/>
      <c r="BC44" s="121"/>
      <c r="BD44" s="121"/>
      <c r="BE44" s="121"/>
      <c r="BG44" s="122"/>
      <c r="BH44" s="121"/>
      <c r="BI44" s="121"/>
      <c r="BJ44" s="121"/>
      <c r="BL44" s="121"/>
      <c r="BM44" s="121"/>
      <c r="BN44" s="121"/>
      <c r="BO44" s="121"/>
      <c r="BP44" s="121"/>
      <c r="BV44" s="118"/>
      <c r="BW44" s="118"/>
      <c r="BX44" s="118"/>
      <c r="BY44" s="118"/>
      <c r="CA44" s="118"/>
      <c r="CB44" s="118"/>
      <c r="CC44" s="118"/>
      <c r="CD44" s="118"/>
      <c r="CF44" s="118"/>
      <c r="CG44" s="118"/>
      <c r="CH44" s="118"/>
      <c r="CI44" s="118"/>
    </row>
    <row r="45" spans="1:87" x14ac:dyDescent="0.35">
      <c r="A45" s="17"/>
      <c r="B45" s="17"/>
      <c r="C45" s="17"/>
      <c r="D45" s="24">
        <v>1</v>
      </c>
      <c r="E45" s="24">
        <v>2</v>
      </c>
      <c r="F45" s="24">
        <v>3</v>
      </c>
      <c r="G45" s="24">
        <v>4</v>
      </c>
      <c r="H45" s="24">
        <v>5</v>
      </c>
      <c r="I45" s="24" t="s">
        <v>56</v>
      </c>
      <c r="J45" s="24" t="s">
        <v>57</v>
      </c>
      <c r="K45" s="24" t="s">
        <v>58</v>
      </c>
      <c r="L45" s="24" t="s">
        <v>59</v>
      </c>
      <c r="M45" s="33"/>
      <c r="N45" s="24">
        <v>1</v>
      </c>
      <c r="O45" s="24">
        <v>2</v>
      </c>
      <c r="P45" s="24">
        <v>3</v>
      </c>
      <c r="Q45" s="24">
        <v>4</v>
      </c>
      <c r="R45" s="24">
        <v>5</v>
      </c>
      <c r="S45" s="24" t="s">
        <v>56</v>
      </c>
      <c r="T45" s="24" t="s">
        <v>57</v>
      </c>
      <c r="U45" s="24" t="s">
        <v>58</v>
      </c>
      <c r="V45" s="24" t="s">
        <v>59</v>
      </c>
      <c r="W45" s="33"/>
      <c r="X45" s="24">
        <v>1</v>
      </c>
      <c r="Y45" s="24">
        <v>2</v>
      </c>
      <c r="Z45" s="24">
        <v>3</v>
      </c>
      <c r="AA45" s="24">
        <v>4</v>
      </c>
      <c r="AB45" s="24">
        <v>5</v>
      </c>
      <c r="AC45" s="24" t="s">
        <v>56</v>
      </c>
      <c r="AD45" s="24" t="s">
        <v>57</v>
      </c>
      <c r="AE45" s="24" t="s">
        <v>58</v>
      </c>
      <c r="AF45" s="24" t="s">
        <v>59</v>
      </c>
      <c r="AG45" s="33"/>
      <c r="AH45" s="24">
        <v>1</v>
      </c>
      <c r="AI45" s="24">
        <v>2</v>
      </c>
      <c r="AJ45" s="24">
        <v>3</v>
      </c>
      <c r="AK45" s="24">
        <v>4</v>
      </c>
      <c r="AL45" s="24">
        <v>5</v>
      </c>
      <c r="AM45" s="24" t="s">
        <v>56</v>
      </c>
      <c r="AN45" s="24" t="s">
        <v>57</v>
      </c>
      <c r="AO45" s="24" t="s">
        <v>58</v>
      </c>
      <c r="AP45" s="24" t="s">
        <v>59</v>
      </c>
      <c r="AR45" s="24"/>
      <c r="AS45" s="24"/>
      <c r="AT45" s="24"/>
      <c r="AU45" s="24"/>
      <c r="AW45" s="24"/>
      <c r="AX45" s="24"/>
      <c r="AY45" s="24"/>
      <c r="AZ45" s="24"/>
      <c r="BB45" s="24"/>
      <c r="BC45" s="24"/>
      <c r="BD45" s="24"/>
      <c r="BE45" s="24"/>
      <c r="BG45" s="24"/>
      <c r="BH45" s="24"/>
      <c r="BI45" s="24"/>
      <c r="BJ45" s="24"/>
      <c r="BL45" s="35"/>
      <c r="BM45" s="35"/>
      <c r="BN45" s="35"/>
      <c r="BO45" s="35"/>
      <c r="BP45" s="35"/>
      <c r="BV45" s="24"/>
      <c r="BW45" s="24"/>
      <c r="BX45" s="24"/>
      <c r="BY45" s="24"/>
      <c r="CA45" s="24"/>
      <c r="CB45" s="24"/>
      <c r="CC45" s="24"/>
      <c r="CD45" s="24"/>
      <c r="CF45" s="24"/>
      <c r="CG45" s="24"/>
      <c r="CH45" s="24"/>
      <c r="CI45" s="24"/>
    </row>
    <row r="46" spans="1:87" x14ac:dyDescent="0.35">
      <c r="A46" s="17"/>
      <c r="B46" s="28">
        <v>1</v>
      </c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33"/>
      <c r="N46" s="18"/>
      <c r="O46" s="18"/>
      <c r="P46" s="18"/>
      <c r="Q46" s="18"/>
      <c r="R46" s="18"/>
      <c r="S46" s="18"/>
      <c r="T46" s="18"/>
      <c r="U46" s="18"/>
      <c r="V46" s="18"/>
      <c r="W46" s="33"/>
      <c r="X46" s="18"/>
      <c r="Y46" s="18"/>
      <c r="Z46" s="18"/>
      <c r="AA46" s="18"/>
      <c r="AB46" s="18"/>
      <c r="AC46" s="18"/>
      <c r="AD46" s="18"/>
      <c r="AE46" s="18"/>
      <c r="AF46" s="18"/>
      <c r="AG46" s="33"/>
      <c r="AH46" s="18"/>
      <c r="AI46" s="18"/>
      <c r="AJ46" s="18"/>
      <c r="AK46" s="18"/>
      <c r="AL46" s="18"/>
      <c r="AM46" s="18"/>
      <c r="AN46" s="18"/>
      <c r="AO46" s="18"/>
      <c r="AP46" s="18"/>
      <c r="AR46" s="24"/>
      <c r="AS46" s="24"/>
      <c r="AT46" s="24"/>
      <c r="AU46" s="24"/>
      <c r="AW46" s="24"/>
      <c r="AX46" s="24"/>
      <c r="AY46" s="24"/>
      <c r="AZ46" s="24"/>
      <c r="BB46" s="24"/>
      <c r="BC46" s="24"/>
      <c r="BD46" s="24"/>
      <c r="BE46" s="24"/>
      <c r="BG46" s="24"/>
      <c r="BH46" s="24"/>
      <c r="BI46" s="24"/>
      <c r="BJ46" s="24"/>
      <c r="BL46" s="24"/>
      <c r="BM46" s="24"/>
      <c r="BN46" s="24"/>
      <c r="BO46" s="24"/>
      <c r="BP46" s="24"/>
    </row>
    <row r="47" spans="1:87" x14ac:dyDescent="0.35">
      <c r="A47" s="17"/>
      <c r="B47" s="28">
        <v>2</v>
      </c>
      <c r="C47" s="17"/>
      <c r="D47" s="24">
        <v>72</v>
      </c>
      <c r="E47" s="24">
        <v>66</v>
      </c>
      <c r="F47" s="24">
        <v>73</v>
      </c>
      <c r="G47" s="24">
        <v>78</v>
      </c>
      <c r="H47" s="24">
        <v>74</v>
      </c>
      <c r="I47" s="24">
        <f>AVERAGE(E47:F47)</f>
        <v>69.5</v>
      </c>
      <c r="J47" s="24">
        <f>AVERAGE(E47:G47)</f>
        <v>72.333333333333329</v>
      </c>
      <c r="K47" s="24">
        <f>AVERAGE(E47:H47)</f>
        <v>72.75</v>
      </c>
      <c r="L47" s="24">
        <f>AVERAGE(D47:H47)</f>
        <v>72.599999999999994</v>
      </c>
      <c r="M47" s="33"/>
      <c r="N47" s="24">
        <v>59</v>
      </c>
      <c r="O47" s="24">
        <v>58</v>
      </c>
      <c r="P47" s="24">
        <v>60</v>
      </c>
      <c r="Q47" s="24">
        <v>70</v>
      </c>
      <c r="R47" s="24">
        <v>57</v>
      </c>
      <c r="S47" s="24">
        <f>AVERAGE(O47:P47)</f>
        <v>59</v>
      </c>
      <c r="T47" s="24">
        <f>AVERAGE(O47:Q47)</f>
        <v>62.666666666666664</v>
      </c>
      <c r="U47" s="24">
        <f>AVERAGE(O47:R47)</f>
        <v>61.25</v>
      </c>
      <c r="V47" s="24">
        <f>AVERAGE(N47:R47)</f>
        <v>60.8</v>
      </c>
      <c r="W47" s="33"/>
      <c r="X47" s="24">
        <v>56</v>
      </c>
      <c r="Y47" s="24">
        <v>59</v>
      </c>
      <c r="Z47" s="24">
        <v>60</v>
      </c>
      <c r="AA47" s="24">
        <v>58</v>
      </c>
      <c r="AB47" s="24">
        <v>57</v>
      </c>
      <c r="AC47" s="24">
        <f>AVERAGE(Y47:Z47)</f>
        <v>59.5</v>
      </c>
      <c r="AD47" s="24">
        <f>AVERAGE(Y47:AA47)</f>
        <v>59</v>
      </c>
      <c r="AE47" s="24">
        <f>AVERAGE(Y47:AB47)</f>
        <v>58.5</v>
      </c>
      <c r="AF47" s="24">
        <f>AVERAGE(X47:AB47)</f>
        <v>58</v>
      </c>
      <c r="AG47" s="33"/>
      <c r="AH47" s="24">
        <v>51</v>
      </c>
      <c r="AI47" s="24">
        <v>54</v>
      </c>
      <c r="AJ47" s="24">
        <v>53</v>
      </c>
      <c r="AK47" s="24">
        <v>54</v>
      </c>
      <c r="AL47" s="24">
        <v>54</v>
      </c>
      <c r="AM47" s="24">
        <f>AVERAGE(AI47:AJ47)</f>
        <v>53.5</v>
      </c>
      <c r="AN47" s="24">
        <f>AVERAGE(AI47:AK47)</f>
        <v>53.666666666666664</v>
      </c>
      <c r="AO47" s="24">
        <f>AVERAGE(AI47:AL47)</f>
        <v>53.75</v>
      </c>
      <c r="AP47" s="24">
        <f>AVERAGE(AH47:AL47)</f>
        <v>53.2</v>
      </c>
      <c r="AR47" s="24"/>
      <c r="AS47" s="24"/>
      <c r="AT47" s="24"/>
      <c r="AU47" s="24"/>
      <c r="AW47" s="24"/>
      <c r="AX47" s="24"/>
      <c r="AY47" s="24"/>
      <c r="AZ47" s="24"/>
      <c r="BB47" s="24"/>
      <c r="BC47" s="24"/>
      <c r="BD47" s="24"/>
      <c r="BE47" s="24"/>
      <c r="BG47" s="24"/>
      <c r="BH47" s="24"/>
      <c r="BI47" s="24"/>
      <c r="BJ47" s="24"/>
      <c r="BL47" s="24"/>
      <c r="BM47" s="24"/>
      <c r="BN47" s="24"/>
      <c r="BO47" s="24"/>
      <c r="BP47" s="24"/>
    </row>
    <row r="48" spans="1:87" x14ac:dyDescent="0.35">
      <c r="A48" s="17"/>
      <c r="B48" s="28">
        <v>3</v>
      </c>
      <c r="C48" s="17"/>
      <c r="D48" s="24">
        <v>51</v>
      </c>
      <c r="E48" s="24">
        <v>50</v>
      </c>
      <c r="F48" s="24">
        <v>51</v>
      </c>
      <c r="G48" s="24">
        <v>50</v>
      </c>
      <c r="H48" s="24">
        <v>53</v>
      </c>
      <c r="I48" s="24">
        <f t="shared" ref="I48:I50" si="36">AVERAGE(E48:F48)</f>
        <v>50.5</v>
      </c>
      <c r="J48" s="24">
        <f t="shared" ref="J48:J58" si="37">AVERAGE(E48:G48)</f>
        <v>50.333333333333336</v>
      </c>
      <c r="K48" s="24">
        <f t="shared" ref="K48:K58" si="38">AVERAGE(E48:H48)</f>
        <v>51</v>
      </c>
      <c r="L48" s="24">
        <f t="shared" ref="L48:L58" si="39">AVERAGE(D48:H48)</f>
        <v>51</v>
      </c>
      <c r="M48" s="33"/>
      <c r="N48" s="24">
        <v>48</v>
      </c>
      <c r="O48" s="24">
        <v>49</v>
      </c>
      <c r="P48" s="24">
        <v>51</v>
      </c>
      <c r="Q48" s="24">
        <v>60</v>
      </c>
      <c r="R48" s="24">
        <v>51</v>
      </c>
      <c r="S48" s="24">
        <v>126</v>
      </c>
      <c r="T48" s="24">
        <f t="shared" ref="T48:T58" si="40">AVERAGE(O48:Q48)</f>
        <v>53.333333333333336</v>
      </c>
      <c r="U48" s="24">
        <f t="shared" ref="U48:U58" si="41">AVERAGE(O48:R48)</f>
        <v>52.75</v>
      </c>
      <c r="V48" s="24">
        <f t="shared" ref="V48:V58" si="42">AVERAGE(N48:R48)</f>
        <v>51.8</v>
      </c>
      <c r="W48" s="33"/>
      <c r="X48" s="24">
        <v>48</v>
      </c>
      <c r="Y48" s="24">
        <v>49</v>
      </c>
      <c r="Z48" s="24">
        <v>55</v>
      </c>
      <c r="AA48" s="24">
        <v>48</v>
      </c>
      <c r="AB48" s="24">
        <v>53</v>
      </c>
      <c r="AC48" s="24">
        <f t="shared" ref="AC48:AC58" si="43">AVERAGE(Y48:Z48)</f>
        <v>52</v>
      </c>
      <c r="AD48" s="24">
        <f t="shared" ref="AD48:AD58" si="44">AVERAGE(Y48:AA48)</f>
        <v>50.666666666666664</v>
      </c>
      <c r="AE48" s="24">
        <f t="shared" ref="AE48:AE58" si="45">AVERAGE(Y48:AB48)</f>
        <v>51.25</v>
      </c>
      <c r="AF48" s="24">
        <f t="shared" ref="AF48:AF58" si="46">AVERAGE(X48:AB48)</f>
        <v>50.6</v>
      </c>
      <c r="AG48" s="33"/>
      <c r="AH48" s="24">
        <v>53</v>
      </c>
      <c r="AI48" s="24">
        <v>50</v>
      </c>
      <c r="AJ48" s="24">
        <v>51</v>
      </c>
      <c r="AK48" s="24">
        <v>52</v>
      </c>
      <c r="AL48" s="24">
        <v>52</v>
      </c>
      <c r="AM48" s="24">
        <f t="shared" ref="AM48:AM58" si="47">AVERAGE(AI48:AJ48)</f>
        <v>50.5</v>
      </c>
      <c r="AN48" s="24">
        <f t="shared" ref="AN48:AN58" si="48">AVERAGE(AI48:AK48)</f>
        <v>51</v>
      </c>
      <c r="AO48" s="24">
        <f t="shared" ref="AO48:AO58" si="49">AVERAGE(AI48:AL48)</f>
        <v>51.25</v>
      </c>
      <c r="AP48" s="24">
        <f t="shared" ref="AP48:AP58" si="50">AVERAGE(AH48:AL48)</f>
        <v>51.6</v>
      </c>
      <c r="AR48" s="24"/>
      <c r="AS48" s="24"/>
      <c r="AT48" s="24"/>
      <c r="AU48" s="24"/>
      <c r="AW48" s="24"/>
      <c r="AX48" s="24"/>
      <c r="AY48" s="24"/>
      <c r="AZ48" s="24"/>
      <c r="BB48" s="24"/>
      <c r="BC48" s="24"/>
      <c r="BD48" s="24"/>
      <c r="BE48" s="24"/>
      <c r="BG48" s="24"/>
      <c r="BH48" s="24"/>
      <c r="BI48" s="24"/>
      <c r="BJ48" s="24"/>
      <c r="BL48" s="24"/>
      <c r="BM48" s="24"/>
      <c r="BN48" s="24"/>
      <c r="BO48" s="24"/>
      <c r="BP48" s="24"/>
    </row>
    <row r="49" spans="1:87" x14ac:dyDescent="0.35">
      <c r="A49" s="17"/>
      <c r="B49" s="28">
        <v>4</v>
      </c>
      <c r="C49" s="17"/>
      <c r="D49" s="24">
        <v>53</v>
      </c>
      <c r="E49" s="24">
        <v>51</v>
      </c>
      <c r="F49" s="24">
        <v>56</v>
      </c>
      <c r="G49" s="24">
        <v>56</v>
      </c>
      <c r="H49" s="24">
        <v>53</v>
      </c>
      <c r="I49" s="24">
        <f t="shared" si="36"/>
        <v>53.5</v>
      </c>
      <c r="J49" s="24">
        <f t="shared" si="37"/>
        <v>54.333333333333336</v>
      </c>
      <c r="K49" s="24">
        <f t="shared" si="38"/>
        <v>54</v>
      </c>
      <c r="L49" s="24">
        <f t="shared" si="39"/>
        <v>53.8</v>
      </c>
      <c r="M49" s="33">
        <v>118</v>
      </c>
      <c r="N49" s="24">
        <v>47</v>
      </c>
      <c r="O49" s="24">
        <v>49</v>
      </c>
      <c r="P49" s="24">
        <v>50</v>
      </c>
      <c r="Q49" s="24">
        <v>47</v>
      </c>
      <c r="R49" s="24">
        <v>48</v>
      </c>
      <c r="S49" s="24">
        <f t="shared" ref="S49:S58" si="51">AVERAGE(O49:P49)</f>
        <v>49.5</v>
      </c>
      <c r="T49" s="24">
        <f t="shared" si="40"/>
        <v>48.666666666666664</v>
      </c>
      <c r="U49" s="24">
        <f t="shared" si="41"/>
        <v>48.5</v>
      </c>
      <c r="V49" s="24">
        <f t="shared" si="42"/>
        <v>48.2</v>
      </c>
      <c r="W49" s="33"/>
      <c r="X49" s="24">
        <v>49</v>
      </c>
      <c r="Y49" s="24">
        <v>48</v>
      </c>
      <c r="Z49" s="24">
        <v>47</v>
      </c>
      <c r="AA49" s="24">
        <v>46</v>
      </c>
      <c r="AB49" s="24">
        <v>45</v>
      </c>
      <c r="AC49" s="24">
        <v>51</v>
      </c>
      <c r="AD49" s="24">
        <f t="shared" si="44"/>
        <v>47</v>
      </c>
      <c r="AE49" s="24">
        <f t="shared" si="45"/>
        <v>46.5</v>
      </c>
      <c r="AF49" s="24">
        <f t="shared" si="46"/>
        <v>47</v>
      </c>
      <c r="AG49" s="33"/>
      <c r="AH49" s="24">
        <v>49</v>
      </c>
      <c r="AI49" s="24">
        <v>46</v>
      </c>
      <c r="AJ49" s="24">
        <v>45</v>
      </c>
      <c r="AK49" s="24">
        <v>44</v>
      </c>
      <c r="AL49" s="24">
        <v>43</v>
      </c>
      <c r="AM49" s="24">
        <f t="shared" si="47"/>
        <v>45.5</v>
      </c>
      <c r="AN49" s="24">
        <f t="shared" si="48"/>
        <v>45</v>
      </c>
      <c r="AO49" s="24">
        <f t="shared" si="49"/>
        <v>44.5</v>
      </c>
      <c r="AP49" s="24">
        <f t="shared" si="50"/>
        <v>45.4</v>
      </c>
      <c r="AR49" s="24"/>
      <c r="AS49" s="24"/>
      <c r="AT49" s="24"/>
      <c r="AU49" s="24"/>
      <c r="AW49" s="24"/>
      <c r="AX49" s="24"/>
      <c r="AY49" s="24"/>
      <c r="AZ49" s="24"/>
      <c r="BB49" s="24"/>
      <c r="BC49" s="24"/>
      <c r="BD49" s="24"/>
      <c r="BE49" s="24"/>
      <c r="BG49" s="24"/>
      <c r="BH49" s="24"/>
      <c r="BI49" s="24"/>
      <c r="BJ49" s="24"/>
      <c r="BL49" s="24"/>
      <c r="BM49" s="24"/>
      <c r="BN49" s="24"/>
      <c r="BO49" s="24"/>
      <c r="BP49" s="24"/>
    </row>
    <row r="50" spans="1:87" x14ac:dyDescent="0.35">
      <c r="A50" s="17"/>
      <c r="B50" s="28">
        <v>5</v>
      </c>
      <c r="C50" s="17"/>
      <c r="D50" s="24">
        <v>46</v>
      </c>
      <c r="E50" s="24">
        <v>45</v>
      </c>
      <c r="F50" s="24">
        <v>47</v>
      </c>
      <c r="G50" s="24">
        <v>45</v>
      </c>
      <c r="H50" s="24">
        <v>39</v>
      </c>
      <c r="I50" s="24">
        <f t="shared" si="36"/>
        <v>46</v>
      </c>
      <c r="J50" s="24">
        <f t="shared" si="37"/>
        <v>45.666666666666664</v>
      </c>
      <c r="K50" s="24">
        <f t="shared" si="38"/>
        <v>44</v>
      </c>
      <c r="L50" s="24">
        <f t="shared" si="39"/>
        <v>44.4</v>
      </c>
      <c r="M50" s="33"/>
      <c r="N50" s="24">
        <v>48</v>
      </c>
      <c r="O50" s="24">
        <v>54</v>
      </c>
      <c r="P50" s="24">
        <v>54</v>
      </c>
      <c r="Q50" s="24">
        <v>51</v>
      </c>
      <c r="R50" s="24">
        <v>47</v>
      </c>
      <c r="S50" s="24">
        <f t="shared" si="51"/>
        <v>54</v>
      </c>
      <c r="T50" s="24">
        <f t="shared" si="40"/>
        <v>53</v>
      </c>
      <c r="U50" s="24">
        <f t="shared" si="41"/>
        <v>51.5</v>
      </c>
      <c r="V50" s="24">
        <f t="shared" si="42"/>
        <v>50.8</v>
      </c>
      <c r="W50" s="33"/>
      <c r="X50" s="24">
        <v>58</v>
      </c>
      <c r="Y50" s="24">
        <v>51</v>
      </c>
      <c r="Z50" s="24">
        <v>54</v>
      </c>
      <c r="AA50" s="24">
        <v>37</v>
      </c>
      <c r="AB50" s="24"/>
      <c r="AC50" s="24">
        <f t="shared" si="43"/>
        <v>52.5</v>
      </c>
      <c r="AD50" s="24">
        <f t="shared" si="44"/>
        <v>47.333333333333336</v>
      </c>
      <c r="AE50" s="24">
        <f t="shared" si="45"/>
        <v>47.333333333333336</v>
      </c>
      <c r="AF50" s="24">
        <f t="shared" si="46"/>
        <v>50</v>
      </c>
      <c r="AG50" s="33"/>
      <c r="AH50" s="24">
        <v>67</v>
      </c>
      <c r="AI50" s="24">
        <v>56</v>
      </c>
      <c r="AJ50" s="24">
        <v>60</v>
      </c>
      <c r="AK50" s="24">
        <v>42</v>
      </c>
      <c r="AL50" s="24"/>
      <c r="AM50" s="24">
        <f t="shared" si="47"/>
        <v>58</v>
      </c>
      <c r="AN50" s="24">
        <f t="shared" si="48"/>
        <v>52.666666666666664</v>
      </c>
      <c r="AO50" s="24">
        <f t="shared" si="49"/>
        <v>52.666666666666664</v>
      </c>
      <c r="AP50" s="24">
        <f t="shared" si="50"/>
        <v>56.25</v>
      </c>
      <c r="AR50" s="24"/>
      <c r="AS50" s="24"/>
      <c r="AT50" s="24"/>
      <c r="AU50" s="24"/>
      <c r="AW50" s="24"/>
      <c r="AX50" s="24"/>
      <c r="AY50" s="24"/>
      <c r="AZ50" s="24"/>
      <c r="BB50" s="24"/>
      <c r="BC50" s="24"/>
      <c r="BD50" s="24"/>
      <c r="BE50" s="24"/>
      <c r="BG50" s="24"/>
      <c r="BH50" s="24"/>
      <c r="BI50" s="24"/>
      <c r="BJ50" s="24"/>
      <c r="BL50" s="24"/>
      <c r="BM50" s="24"/>
      <c r="BN50" s="24"/>
      <c r="BO50" s="24"/>
      <c r="BP50" s="24"/>
    </row>
    <row r="51" spans="1:87" x14ac:dyDescent="0.35">
      <c r="A51" s="17"/>
      <c r="B51" s="28">
        <v>7</v>
      </c>
      <c r="C51" s="17"/>
      <c r="D51" s="24">
        <v>59</v>
      </c>
      <c r="E51" s="24">
        <v>53</v>
      </c>
      <c r="F51" s="24">
        <v>66</v>
      </c>
      <c r="G51" s="24">
        <v>60</v>
      </c>
      <c r="H51" s="24">
        <v>55</v>
      </c>
      <c r="I51" s="24">
        <v>128</v>
      </c>
      <c r="J51" s="24">
        <f t="shared" si="37"/>
        <v>59.666666666666664</v>
      </c>
      <c r="K51" s="24">
        <f t="shared" si="38"/>
        <v>58.5</v>
      </c>
      <c r="L51" s="24">
        <f t="shared" si="39"/>
        <v>58.6</v>
      </c>
      <c r="M51" s="33"/>
      <c r="N51" s="24">
        <v>48</v>
      </c>
      <c r="O51" s="24">
        <v>49</v>
      </c>
      <c r="P51" s="24">
        <v>51</v>
      </c>
      <c r="Q51" s="24">
        <v>54</v>
      </c>
      <c r="R51" s="24">
        <v>56</v>
      </c>
      <c r="S51" s="24">
        <f t="shared" si="51"/>
        <v>50</v>
      </c>
      <c r="T51" s="24">
        <f t="shared" si="40"/>
        <v>51.333333333333336</v>
      </c>
      <c r="U51" s="24">
        <f t="shared" si="41"/>
        <v>52.5</v>
      </c>
      <c r="V51" s="24">
        <f t="shared" si="42"/>
        <v>51.6</v>
      </c>
      <c r="W51" s="33"/>
      <c r="X51" s="24">
        <v>45</v>
      </c>
      <c r="Y51" s="24">
        <v>45</v>
      </c>
      <c r="Z51" s="24">
        <v>44</v>
      </c>
      <c r="AA51" s="24">
        <v>44</v>
      </c>
      <c r="AB51" s="24">
        <v>45</v>
      </c>
      <c r="AC51" s="24">
        <f t="shared" si="43"/>
        <v>44.5</v>
      </c>
      <c r="AD51" s="24">
        <f t="shared" si="44"/>
        <v>44.333333333333336</v>
      </c>
      <c r="AE51" s="24">
        <f t="shared" si="45"/>
        <v>44.5</v>
      </c>
      <c r="AF51" s="24">
        <f t="shared" si="46"/>
        <v>44.6</v>
      </c>
      <c r="AG51" s="33"/>
      <c r="AH51" s="24">
        <v>45</v>
      </c>
      <c r="AI51" s="24">
        <v>49</v>
      </c>
      <c r="AJ51" s="24">
        <v>46</v>
      </c>
      <c r="AK51" s="24">
        <v>46</v>
      </c>
      <c r="AL51" s="24">
        <v>45</v>
      </c>
      <c r="AM51" s="24">
        <f t="shared" si="47"/>
        <v>47.5</v>
      </c>
      <c r="AN51" s="24">
        <f t="shared" si="48"/>
        <v>47</v>
      </c>
      <c r="AO51" s="24">
        <f t="shared" si="49"/>
        <v>46.5</v>
      </c>
      <c r="AP51" s="24">
        <f t="shared" si="50"/>
        <v>46.2</v>
      </c>
      <c r="AR51" s="24"/>
      <c r="AS51" s="24"/>
      <c r="AT51" s="24"/>
      <c r="AU51" s="24"/>
      <c r="AW51" s="24"/>
      <c r="AX51" s="24"/>
      <c r="AY51" s="24"/>
      <c r="AZ51" s="24"/>
      <c r="BB51" s="24"/>
      <c r="BC51" s="24"/>
      <c r="BD51" s="24"/>
      <c r="BE51" s="24"/>
      <c r="BG51" s="24"/>
      <c r="BH51" s="24"/>
      <c r="BI51" s="24"/>
      <c r="BJ51" s="24"/>
      <c r="BL51" s="24"/>
      <c r="BM51" s="24"/>
      <c r="BN51" s="24"/>
      <c r="BO51" s="24"/>
      <c r="BP51" s="24"/>
    </row>
    <row r="52" spans="1:87" x14ac:dyDescent="0.35">
      <c r="A52" s="17"/>
      <c r="B52" s="28">
        <v>8</v>
      </c>
      <c r="C52" s="17"/>
      <c r="D52" s="24">
        <v>50</v>
      </c>
      <c r="E52" s="24">
        <v>49</v>
      </c>
      <c r="F52" s="24">
        <v>52</v>
      </c>
      <c r="G52" s="24">
        <v>52</v>
      </c>
      <c r="H52" s="24">
        <v>46</v>
      </c>
      <c r="I52" s="24">
        <f t="shared" ref="I52:I58" si="52">AVERAGE(E52:F52)</f>
        <v>50.5</v>
      </c>
      <c r="J52" s="24">
        <f t="shared" si="37"/>
        <v>51</v>
      </c>
      <c r="K52" s="24">
        <f t="shared" si="38"/>
        <v>49.75</v>
      </c>
      <c r="L52" s="24">
        <f t="shared" si="39"/>
        <v>49.8</v>
      </c>
      <c r="M52" s="33"/>
      <c r="N52" s="24">
        <v>48</v>
      </c>
      <c r="O52" s="24">
        <v>47</v>
      </c>
      <c r="P52" s="24">
        <v>47</v>
      </c>
      <c r="Q52" s="24">
        <v>47</v>
      </c>
      <c r="R52" s="24">
        <v>46</v>
      </c>
      <c r="S52" s="24">
        <f t="shared" si="51"/>
        <v>47</v>
      </c>
      <c r="T52" s="24">
        <f t="shared" si="40"/>
        <v>47</v>
      </c>
      <c r="U52" s="24">
        <f t="shared" si="41"/>
        <v>46.75</v>
      </c>
      <c r="V52" s="24">
        <f t="shared" si="42"/>
        <v>47</v>
      </c>
      <c r="W52" s="33"/>
      <c r="X52" s="24">
        <v>43</v>
      </c>
      <c r="Y52" s="24">
        <v>42</v>
      </c>
      <c r="Z52" s="24">
        <v>43</v>
      </c>
      <c r="AA52" s="24">
        <v>42</v>
      </c>
      <c r="AB52" s="24">
        <v>42</v>
      </c>
      <c r="AC52" s="24">
        <f t="shared" si="43"/>
        <v>42.5</v>
      </c>
      <c r="AD52" s="24">
        <f t="shared" si="44"/>
        <v>42.333333333333336</v>
      </c>
      <c r="AE52" s="24">
        <f t="shared" si="45"/>
        <v>42.25</v>
      </c>
      <c r="AF52" s="24">
        <f t="shared" si="46"/>
        <v>42.4</v>
      </c>
      <c r="AG52" s="33"/>
      <c r="AH52" s="24">
        <v>49</v>
      </c>
      <c r="AI52" s="24">
        <v>39</v>
      </c>
      <c r="AJ52" s="24">
        <v>42</v>
      </c>
      <c r="AK52" s="24">
        <v>40</v>
      </c>
      <c r="AL52" s="24">
        <v>40</v>
      </c>
      <c r="AM52" s="24">
        <f t="shared" si="47"/>
        <v>40.5</v>
      </c>
      <c r="AN52" s="24">
        <f t="shared" si="48"/>
        <v>40.333333333333336</v>
      </c>
      <c r="AO52" s="24">
        <f t="shared" si="49"/>
        <v>40.25</v>
      </c>
      <c r="AP52" s="24">
        <f t="shared" si="50"/>
        <v>42</v>
      </c>
      <c r="AR52" s="24"/>
      <c r="AS52" s="24"/>
      <c r="AT52" s="24"/>
      <c r="AU52" s="24"/>
      <c r="AW52" s="24"/>
      <c r="AX52" s="24"/>
      <c r="AY52" s="24"/>
      <c r="AZ52" s="24"/>
      <c r="BB52" s="24"/>
      <c r="BC52" s="24"/>
      <c r="BD52" s="24"/>
      <c r="BE52" s="24"/>
      <c r="BG52" s="24"/>
      <c r="BH52" s="24"/>
      <c r="BI52" s="24"/>
      <c r="BJ52" s="24"/>
      <c r="BL52" s="24"/>
      <c r="BM52" s="24"/>
      <c r="BN52" s="24"/>
      <c r="BO52" s="24"/>
      <c r="BP52" s="24"/>
    </row>
    <row r="53" spans="1:87" x14ac:dyDescent="0.35">
      <c r="A53" s="17"/>
      <c r="B53" s="28">
        <v>9</v>
      </c>
      <c r="C53" s="17"/>
      <c r="D53" s="24">
        <v>64</v>
      </c>
      <c r="E53" s="24">
        <v>68</v>
      </c>
      <c r="F53" s="24">
        <v>75</v>
      </c>
      <c r="G53" s="24">
        <v>69</v>
      </c>
      <c r="H53" s="24">
        <v>69</v>
      </c>
      <c r="I53" s="24">
        <f t="shared" si="52"/>
        <v>71.5</v>
      </c>
      <c r="J53" s="24">
        <f t="shared" si="37"/>
        <v>70.666666666666671</v>
      </c>
      <c r="K53" s="24">
        <f t="shared" si="38"/>
        <v>70.25</v>
      </c>
      <c r="L53" s="24">
        <f t="shared" si="39"/>
        <v>69</v>
      </c>
      <c r="M53" s="33"/>
      <c r="N53" s="24">
        <v>64</v>
      </c>
      <c r="O53" s="24">
        <v>64</v>
      </c>
      <c r="P53" s="24">
        <v>68</v>
      </c>
      <c r="Q53" s="24">
        <v>66</v>
      </c>
      <c r="R53" s="24">
        <v>71</v>
      </c>
      <c r="S53" s="24">
        <f t="shared" si="51"/>
        <v>66</v>
      </c>
      <c r="T53" s="24">
        <f t="shared" si="40"/>
        <v>66</v>
      </c>
      <c r="U53" s="24">
        <f t="shared" si="41"/>
        <v>67.25</v>
      </c>
      <c r="V53" s="24">
        <f t="shared" si="42"/>
        <v>66.599999999999994</v>
      </c>
      <c r="W53" s="33"/>
      <c r="X53" s="24">
        <v>66</v>
      </c>
      <c r="Y53" s="24">
        <v>65</v>
      </c>
      <c r="Z53" s="24">
        <v>65</v>
      </c>
      <c r="AA53" s="24">
        <v>77</v>
      </c>
      <c r="AB53" s="24">
        <v>63</v>
      </c>
      <c r="AC53" s="24">
        <f t="shared" si="43"/>
        <v>65</v>
      </c>
      <c r="AD53" s="24">
        <f t="shared" si="44"/>
        <v>69</v>
      </c>
      <c r="AE53" s="24">
        <f t="shared" si="45"/>
        <v>67.5</v>
      </c>
      <c r="AF53" s="24">
        <f t="shared" si="46"/>
        <v>67.2</v>
      </c>
      <c r="AG53" s="33"/>
      <c r="AH53" s="24">
        <v>65</v>
      </c>
      <c r="AI53" s="24">
        <v>62</v>
      </c>
      <c r="AJ53" s="24">
        <v>66</v>
      </c>
      <c r="AK53" s="24">
        <v>67</v>
      </c>
      <c r="AL53" s="24">
        <v>67</v>
      </c>
      <c r="AM53" s="24">
        <f t="shared" si="47"/>
        <v>64</v>
      </c>
      <c r="AN53" s="24">
        <f t="shared" si="48"/>
        <v>65</v>
      </c>
      <c r="AO53" s="24">
        <f t="shared" si="49"/>
        <v>65.5</v>
      </c>
      <c r="AP53" s="24">
        <f t="shared" si="50"/>
        <v>65.400000000000006</v>
      </c>
      <c r="AR53" s="24"/>
      <c r="AS53" s="24"/>
      <c r="AT53" s="24"/>
      <c r="AU53" s="24"/>
      <c r="AW53" s="24"/>
      <c r="AX53" s="24"/>
      <c r="AY53" s="24"/>
      <c r="AZ53" s="24"/>
      <c r="BB53" s="24"/>
      <c r="BC53" s="24"/>
      <c r="BD53" s="24"/>
      <c r="BE53" s="24"/>
      <c r="BG53" s="24"/>
      <c r="BH53" s="24"/>
      <c r="BI53" s="24"/>
      <c r="BJ53" s="24"/>
      <c r="BL53" s="24"/>
      <c r="BM53" s="24"/>
      <c r="BN53" s="24"/>
      <c r="BO53" s="24"/>
      <c r="BP53" s="24"/>
    </row>
    <row r="54" spans="1:87" x14ac:dyDescent="0.35">
      <c r="A54" s="17"/>
      <c r="B54" s="28">
        <v>11</v>
      </c>
      <c r="C54" s="17"/>
      <c r="D54" s="24"/>
      <c r="E54" s="24"/>
      <c r="F54" s="24"/>
      <c r="G54" s="24"/>
      <c r="H54" s="24"/>
      <c r="I54" s="24"/>
      <c r="J54" s="24"/>
      <c r="K54" s="24"/>
      <c r="L54" s="24"/>
      <c r="M54" s="33"/>
      <c r="N54" s="24"/>
      <c r="O54" s="24"/>
      <c r="P54" s="24"/>
      <c r="Q54" s="24"/>
      <c r="R54" s="24"/>
      <c r="S54" s="24"/>
      <c r="T54" s="24"/>
      <c r="U54" s="24"/>
      <c r="V54" s="24"/>
      <c r="W54" s="33"/>
      <c r="X54" s="24"/>
      <c r="Y54" s="24"/>
      <c r="Z54" s="24"/>
      <c r="AA54" s="24"/>
      <c r="AB54" s="24"/>
      <c r="AC54" s="24"/>
      <c r="AD54" s="24"/>
      <c r="AE54" s="24"/>
      <c r="AF54" s="24"/>
      <c r="AG54" s="33"/>
      <c r="AH54" s="24"/>
      <c r="AI54" s="24"/>
      <c r="AJ54" s="24"/>
      <c r="AK54" s="24"/>
      <c r="AL54" s="24"/>
      <c r="AM54" s="24"/>
      <c r="AN54" s="24"/>
      <c r="AO54" s="24"/>
      <c r="AP54" s="24"/>
      <c r="AR54" s="24"/>
      <c r="AS54" s="24"/>
      <c r="AT54" s="24"/>
      <c r="AU54" s="24"/>
      <c r="AW54" s="24"/>
      <c r="AX54" s="24"/>
      <c r="AY54" s="24"/>
      <c r="AZ54" s="24"/>
      <c r="BB54" s="24"/>
      <c r="BC54" s="24"/>
      <c r="BD54" s="24"/>
      <c r="BE54" s="24"/>
      <c r="BG54" s="24"/>
      <c r="BH54" s="24"/>
      <c r="BI54" s="24"/>
      <c r="BJ54" s="24"/>
      <c r="BL54" s="24"/>
      <c r="BM54" s="24"/>
      <c r="BN54" s="24"/>
      <c r="BO54" s="24"/>
      <c r="BP54" s="24"/>
    </row>
    <row r="55" spans="1:87" x14ac:dyDescent="0.35">
      <c r="A55" s="17"/>
      <c r="B55" s="28">
        <v>12</v>
      </c>
      <c r="C55" s="17"/>
      <c r="D55" s="24">
        <v>57</v>
      </c>
      <c r="E55" s="24">
        <v>68</v>
      </c>
      <c r="F55" s="24">
        <v>72</v>
      </c>
      <c r="G55" s="24">
        <v>71</v>
      </c>
      <c r="H55" s="24">
        <v>66</v>
      </c>
      <c r="I55" s="24">
        <f t="shared" si="52"/>
        <v>70</v>
      </c>
      <c r="J55" s="24">
        <f t="shared" si="37"/>
        <v>70.333333333333329</v>
      </c>
      <c r="K55" s="24">
        <f t="shared" si="38"/>
        <v>69.25</v>
      </c>
      <c r="L55" s="24">
        <f t="shared" si="39"/>
        <v>66.8</v>
      </c>
      <c r="M55" s="33"/>
      <c r="N55" s="24">
        <v>57</v>
      </c>
      <c r="O55" s="24">
        <v>63</v>
      </c>
      <c r="P55" s="24">
        <v>60</v>
      </c>
      <c r="Q55" s="24">
        <v>66</v>
      </c>
      <c r="R55" s="24">
        <v>56</v>
      </c>
      <c r="S55" s="24">
        <f t="shared" si="51"/>
        <v>61.5</v>
      </c>
      <c r="T55" s="24">
        <f t="shared" si="40"/>
        <v>63</v>
      </c>
      <c r="U55" s="24">
        <f t="shared" si="41"/>
        <v>61.25</v>
      </c>
      <c r="V55" s="24">
        <f t="shared" si="42"/>
        <v>60.4</v>
      </c>
      <c r="W55" s="33"/>
      <c r="X55" s="24">
        <v>47</v>
      </c>
      <c r="Y55" s="24">
        <v>45</v>
      </c>
      <c r="Z55" s="24">
        <v>48</v>
      </c>
      <c r="AA55" s="24">
        <v>67</v>
      </c>
      <c r="AB55" s="24">
        <v>62</v>
      </c>
      <c r="AC55" s="24">
        <f t="shared" si="43"/>
        <v>46.5</v>
      </c>
      <c r="AD55" s="24">
        <f t="shared" si="44"/>
        <v>53.333333333333336</v>
      </c>
      <c r="AE55" s="24">
        <f t="shared" si="45"/>
        <v>55.5</v>
      </c>
      <c r="AF55" s="24">
        <f t="shared" si="46"/>
        <v>53.8</v>
      </c>
      <c r="AG55" s="33"/>
      <c r="AH55" s="24">
        <v>44</v>
      </c>
      <c r="AI55" s="24">
        <v>55</v>
      </c>
      <c r="AJ55" s="24">
        <v>51</v>
      </c>
      <c r="AK55" s="24">
        <v>49</v>
      </c>
      <c r="AL55" s="24">
        <v>46</v>
      </c>
      <c r="AM55" s="24">
        <f t="shared" si="47"/>
        <v>53</v>
      </c>
      <c r="AN55" s="24">
        <f t="shared" si="48"/>
        <v>51.666666666666664</v>
      </c>
      <c r="AO55" s="24">
        <f t="shared" si="49"/>
        <v>50.25</v>
      </c>
      <c r="AP55" s="24">
        <f t="shared" si="50"/>
        <v>49</v>
      </c>
      <c r="AR55" s="24"/>
      <c r="AS55" s="24"/>
      <c r="AT55" s="24"/>
      <c r="AU55" s="24"/>
      <c r="AW55" s="24"/>
      <c r="AX55" s="24"/>
      <c r="AY55" s="24"/>
      <c r="AZ55" s="24"/>
      <c r="BB55" s="24"/>
      <c r="BC55" s="24"/>
      <c r="BD55" s="24"/>
      <c r="BE55" s="24"/>
      <c r="BG55" s="24"/>
      <c r="BH55" s="24"/>
      <c r="BI55" s="24"/>
      <c r="BJ55" s="24"/>
      <c r="BL55" s="24"/>
      <c r="BM55" s="24"/>
      <c r="BN55" s="24"/>
      <c r="BO55" s="24"/>
      <c r="BP55" s="24"/>
    </row>
    <row r="56" spans="1:87" x14ac:dyDescent="0.35">
      <c r="A56" s="17"/>
      <c r="B56" s="28">
        <v>13</v>
      </c>
      <c r="C56" s="17"/>
      <c r="D56" s="24">
        <v>56</v>
      </c>
      <c r="E56" s="24">
        <v>56</v>
      </c>
      <c r="F56" s="24">
        <v>54</v>
      </c>
      <c r="G56" s="24">
        <v>53</v>
      </c>
      <c r="H56" s="24">
        <v>54</v>
      </c>
      <c r="I56" s="24">
        <f t="shared" si="52"/>
        <v>55</v>
      </c>
      <c r="J56" s="24">
        <f t="shared" si="37"/>
        <v>54.333333333333336</v>
      </c>
      <c r="K56" s="24">
        <f t="shared" si="38"/>
        <v>54.25</v>
      </c>
      <c r="L56" s="24">
        <f t="shared" si="39"/>
        <v>54.6</v>
      </c>
      <c r="M56" s="33"/>
      <c r="N56" s="24">
        <v>54</v>
      </c>
      <c r="O56" s="24">
        <v>61</v>
      </c>
      <c r="P56" s="24">
        <v>55</v>
      </c>
      <c r="Q56" s="24">
        <v>51</v>
      </c>
      <c r="R56" s="24">
        <v>56</v>
      </c>
      <c r="S56" s="24">
        <f t="shared" si="51"/>
        <v>58</v>
      </c>
      <c r="T56" s="24">
        <f t="shared" si="40"/>
        <v>55.666666666666664</v>
      </c>
      <c r="U56" s="24">
        <f t="shared" si="41"/>
        <v>55.75</v>
      </c>
      <c r="V56" s="24">
        <f t="shared" si="42"/>
        <v>55.4</v>
      </c>
      <c r="W56" s="33"/>
      <c r="X56" s="24">
        <v>48</v>
      </c>
      <c r="Y56" s="24">
        <v>49</v>
      </c>
      <c r="Z56" s="24">
        <v>46</v>
      </c>
      <c r="AA56" s="24">
        <v>39</v>
      </c>
      <c r="AB56" s="24">
        <v>55</v>
      </c>
      <c r="AC56" s="24">
        <f t="shared" si="43"/>
        <v>47.5</v>
      </c>
      <c r="AD56" s="24">
        <f t="shared" si="44"/>
        <v>44.666666666666664</v>
      </c>
      <c r="AE56" s="24">
        <f t="shared" si="45"/>
        <v>47.25</v>
      </c>
      <c r="AF56" s="24">
        <f t="shared" si="46"/>
        <v>47.4</v>
      </c>
      <c r="AG56" s="33"/>
      <c r="AH56" s="24">
        <v>42</v>
      </c>
      <c r="AI56" s="24">
        <v>41</v>
      </c>
      <c r="AJ56" s="24">
        <v>46</v>
      </c>
      <c r="AK56" s="24">
        <v>42</v>
      </c>
      <c r="AL56" s="24">
        <v>41</v>
      </c>
      <c r="AM56" s="24">
        <f t="shared" si="47"/>
        <v>43.5</v>
      </c>
      <c r="AN56" s="24">
        <f t="shared" si="48"/>
        <v>43</v>
      </c>
      <c r="AO56" s="24">
        <f t="shared" si="49"/>
        <v>42.5</v>
      </c>
      <c r="AP56" s="24">
        <f t="shared" si="50"/>
        <v>42.4</v>
      </c>
      <c r="AR56" s="24"/>
      <c r="AS56" s="24"/>
      <c r="AT56" s="24"/>
      <c r="AU56" s="24"/>
      <c r="AW56" s="24"/>
      <c r="AX56" s="24"/>
      <c r="AY56" s="24"/>
      <c r="AZ56" s="24"/>
      <c r="BB56" s="24"/>
      <c r="BC56" s="24"/>
      <c r="BD56" s="24"/>
      <c r="BE56" s="24"/>
      <c r="BG56" s="24"/>
      <c r="BH56" s="24"/>
      <c r="BI56" s="24"/>
      <c r="BJ56" s="24"/>
      <c r="BL56" s="24"/>
      <c r="BM56" s="24"/>
      <c r="BN56" s="24"/>
      <c r="BO56" s="24"/>
      <c r="BP56" s="24"/>
    </row>
    <row r="57" spans="1:87" x14ac:dyDescent="0.35">
      <c r="A57" s="17"/>
      <c r="B57" s="28">
        <v>14</v>
      </c>
      <c r="C57" s="17"/>
      <c r="D57" s="24">
        <v>48</v>
      </c>
      <c r="E57" s="24">
        <v>45</v>
      </c>
      <c r="F57" s="24">
        <v>44</v>
      </c>
      <c r="G57" s="24">
        <v>41</v>
      </c>
      <c r="H57" s="24">
        <v>44</v>
      </c>
      <c r="I57" s="24">
        <f t="shared" ref="I57" si="53">AVERAGE(E57:F57)</f>
        <v>44.5</v>
      </c>
      <c r="J57" s="24">
        <f t="shared" si="37"/>
        <v>43.333333333333336</v>
      </c>
      <c r="K57" s="24">
        <f t="shared" si="38"/>
        <v>43.5</v>
      </c>
      <c r="L57" s="24">
        <f t="shared" si="39"/>
        <v>44.4</v>
      </c>
      <c r="M57" s="33"/>
      <c r="N57" s="24">
        <v>43</v>
      </c>
      <c r="O57" s="24">
        <v>43</v>
      </c>
      <c r="P57" s="24">
        <v>42</v>
      </c>
      <c r="Q57" s="24">
        <v>46</v>
      </c>
      <c r="R57" s="24">
        <v>44</v>
      </c>
      <c r="S57" s="24">
        <f t="shared" si="51"/>
        <v>42.5</v>
      </c>
      <c r="T57" s="24">
        <f t="shared" si="40"/>
        <v>43.666666666666664</v>
      </c>
      <c r="U57" s="24">
        <f t="shared" si="41"/>
        <v>43.75</v>
      </c>
      <c r="V57" s="24">
        <f t="shared" si="42"/>
        <v>43.6</v>
      </c>
      <c r="W57" s="33"/>
      <c r="X57" s="24">
        <v>42</v>
      </c>
      <c r="Y57" s="24">
        <v>52</v>
      </c>
      <c r="Z57" s="24">
        <v>40</v>
      </c>
      <c r="AA57" s="24">
        <v>43</v>
      </c>
      <c r="AB57" s="24">
        <v>42</v>
      </c>
      <c r="AC57" s="24">
        <f t="shared" si="43"/>
        <v>46</v>
      </c>
      <c r="AD57" s="24">
        <f t="shared" si="44"/>
        <v>45</v>
      </c>
      <c r="AE57" s="24">
        <f t="shared" si="45"/>
        <v>44.25</v>
      </c>
      <c r="AF57" s="24">
        <f t="shared" si="46"/>
        <v>43.8</v>
      </c>
      <c r="AG57" s="33"/>
      <c r="AH57" s="24">
        <v>40</v>
      </c>
      <c r="AI57" s="24">
        <v>40</v>
      </c>
      <c r="AJ57" s="24">
        <v>43</v>
      </c>
      <c r="AK57" s="24">
        <v>46</v>
      </c>
      <c r="AL57" s="24">
        <v>42</v>
      </c>
      <c r="AM57" s="24">
        <f t="shared" si="47"/>
        <v>41.5</v>
      </c>
      <c r="AN57" s="24">
        <f t="shared" si="48"/>
        <v>43</v>
      </c>
      <c r="AO57" s="24">
        <f t="shared" si="49"/>
        <v>42.75</v>
      </c>
      <c r="AP57" s="24">
        <f t="shared" si="50"/>
        <v>42.2</v>
      </c>
      <c r="AR57" s="24"/>
      <c r="AS57" s="24"/>
      <c r="AT57" s="24"/>
      <c r="AU57" s="24"/>
      <c r="AW57" s="24"/>
      <c r="AX57" s="24"/>
      <c r="AY57" s="24"/>
      <c r="AZ57" s="24"/>
      <c r="BB57" s="24"/>
      <c r="BC57" s="24"/>
      <c r="BD57" s="24"/>
      <c r="BE57" s="24"/>
      <c r="BG57" s="24"/>
      <c r="BH57" s="24"/>
      <c r="BI57" s="24"/>
      <c r="BJ57" s="24"/>
      <c r="BL57" s="24"/>
      <c r="BM57" s="24"/>
      <c r="BN57" s="24"/>
      <c r="BO57" s="24"/>
      <c r="BP57" s="24"/>
    </row>
    <row r="58" spans="1:87" x14ac:dyDescent="0.35">
      <c r="A58" s="17"/>
      <c r="B58" s="17"/>
      <c r="C58" s="17"/>
      <c r="D58" s="24">
        <v>63</v>
      </c>
      <c r="E58" s="24">
        <v>59</v>
      </c>
      <c r="F58" s="24">
        <v>58</v>
      </c>
      <c r="G58" s="24">
        <v>57</v>
      </c>
      <c r="H58" s="24">
        <v>56</v>
      </c>
      <c r="I58" s="24">
        <f t="shared" si="52"/>
        <v>58.5</v>
      </c>
      <c r="J58" s="24">
        <f t="shared" si="37"/>
        <v>58</v>
      </c>
      <c r="K58" s="24">
        <f t="shared" si="38"/>
        <v>57.5</v>
      </c>
      <c r="L58" s="24">
        <f t="shared" si="39"/>
        <v>58.6</v>
      </c>
      <c r="M58" s="33"/>
      <c r="N58" s="24">
        <v>47</v>
      </c>
      <c r="O58" s="24">
        <v>50</v>
      </c>
      <c r="P58" s="24">
        <v>50</v>
      </c>
      <c r="Q58" s="24">
        <v>54</v>
      </c>
      <c r="R58" s="24">
        <v>52</v>
      </c>
      <c r="S58" s="24">
        <f t="shared" si="51"/>
        <v>50</v>
      </c>
      <c r="T58" s="24">
        <f t="shared" si="40"/>
        <v>51.333333333333336</v>
      </c>
      <c r="U58" s="24">
        <f t="shared" si="41"/>
        <v>51.5</v>
      </c>
      <c r="V58" s="24">
        <f t="shared" si="42"/>
        <v>50.6</v>
      </c>
      <c r="W58" s="33"/>
      <c r="X58" s="24">
        <v>44</v>
      </c>
      <c r="Y58" s="24">
        <v>44</v>
      </c>
      <c r="Z58" s="24">
        <v>45</v>
      </c>
      <c r="AA58" s="24">
        <v>45</v>
      </c>
      <c r="AB58" s="24">
        <v>46</v>
      </c>
      <c r="AC58" s="24">
        <f t="shared" si="43"/>
        <v>44.5</v>
      </c>
      <c r="AD58" s="24">
        <f t="shared" si="44"/>
        <v>44.666666666666664</v>
      </c>
      <c r="AE58" s="24">
        <f t="shared" si="45"/>
        <v>45</v>
      </c>
      <c r="AF58" s="24">
        <f t="shared" si="46"/>
        <v>44.8</v>
      </c>
      <c r="AG58" s="33"/>
      <c r="AH58" s="24">
        <v>44</v>
      </c>
      <c r="AI58" s="24">
        <v>44</v>
      </c>
      <c r="AJ58" s="24">
        <v>44</v>
      </c>
      <c r="AK58" s="24">
        <v>44</v>
      </c>
      <c r="AL58" s="24">
        <v>46</v>
      </c>
      <c r="AM58" s="24">
        <f t="shared" si="47"/>
        <v>44</v>
      </c>
      <c r="AN58" s="24">
        <f t="shared" si="48"/>
        <v>44</v>
      </c>
      <c r="AO58" s="24">
        <f t="shared" si="49"/>
        <v>44.5</v>
      </c>
      <c r="AP58" s="24">
        <f t="shared" si="50"/>
        <v>44.4</v>
      </c>
      <c r="AR58" s="24"/>
      <c r="AS58" s="24"/>
      <c r="AT58" s="24"/>
      <c r="AU58" s="24"/>
      <c r="AW58" s="24"/>
      <c r="AX58" s="24"/>
      <c r="AY58" s="24"/>
      <c r="AZ58" s="24"/>
      <c r="BB58" s="24"/>
      <c r="BC58" s="24"/>
      <c r="BD58" s="24"/>
      <c r="BE58" s="24"/>
      <c r="BG58" s="24"/>
      <c r="BH58" s="24"/>
      <c r="BI58" s="24"/>
      <c r="BJ58" s="24"/>
      <c r="BL58" s="24"/>
      <c r="BM58" s="24"/>
      <c r="BN58" s="24"/>
      <c r="BO58" s="24"/>
      <c r="BP58" s="24"/>
    </row>
    <row r="59" spans="1:87" x14ac:dyDescent="0.35">
      <c r="A59" s="17"/>
      <c r="B59" s="22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33"/>
      <c r="N59" s="18"/>
      <c r="O59" s="18"/>
      <c r="P59" s="18"/>
      <c r="Q59" s="18"/>
      <c r="R59" s="18"/>
      <c r="S59" s="18"/>
      <c r="T59" s="18"/>
      <c r="U59" s="18"/>
      <c r="V59" s="18"/>
      <c r="W59" s="33"/>
      <c r="X59" s="18"/>
      <c r="Y59" s="18"/>
      <c r="Z59" s="18"/>
      <c r="AA59" s="18"/>
      <c r="AB59" s="18"/>
      <c r="AC59" s="18"/>
      <c r="AD59" s="18"/>
      <c r="AE59" s="18"/>
      <c r="AF59" s="18"/>
      <c r="AG59" s="33"/>
      <c r="AH59" s="18"/>
      <c r="AI59" s="18"/>
      <c r="AJ59" s="18"/>
      <c r="AK59" s="18"/>
      <c r="AL59" s="18"/>
      <c r="AM59" s="18"/>
      <c r="AN59" s="18"/>
      <c r="AO59" s="18"/>
      <c r="AP59" s="18"/>
      <c r="AR59" s="24"/>
      <c r="AS59" s="24"/>
      <c r="AT59" s="24"/>
      <c r="AU59" s="24"/>
      <c r="AW59" s="24"/>
      <c r="AX59" s="24"/>
      <c r="AY59" s="24"/>
      <c r="AZ59" s="24"/>
      <c r="BB59" s="24"/>
      <c r="BC59" s="24"/>
      <c r="BD59" s="24"/>
      <c r="BE59" s="24"/>
      <c r="BG59" s="24"/>
      <c r="BH59" s="24"/>
      <c r="BI59" s="24"/>
      <c r="BJ59" s="24"/>
      <c r="BL59" s="24"/>
      <c r="BM59" s="24"/>
      <c r="BN59" s="24"/>
      <c r="BO59" s="24"/>
      <c r="BP59" s="24"/>
    </row>
    <row r="60" spans="1:87" x14ac:dyDescent="0.35">
      <c r="A60" s="17"/>
      <c r="B60" s="23"/>
      <c r="C60" s="18" t="e">
        <f t="shared" ref="C60" si="54">AVERAGE(C47:C51)</f>
        <v>#DIV/0!</v>
      </c>
      <c r="D60" s="23">
        <f>AVERAGE(D47:D58)</f>
        <v>56.272727272727273</v>
      </c>
      <c r="E60" s="23">
        <f>AVERAGE(E47:E58)</f>
        <v>55.454545454545453</v>
      </c>
      <c r="F60" s="23">
        <f t="shared" ref="F60:AP60" si="55">AVERAGE(F47:F58)</f>
        <v>58.909090909090907</v>
      </c>
      <c r="G60" s="23">
        <f t="shared" si="55"/>
        <v>57.454545454545453</v>
      </c>
      <c r="H60" s="23">
        <f t="shared" si="55"/>
        <v>55.363636363636367</v>
      </c>
      <c r="I60" s="23">
        <f t="shared" si="55"/>
        <v>63.409090909090907</v>
      </c>
      <c r="J60" s="23">
        <f t="shared" si="55"/>
        <v>57.272727272727273</v>
      </c>
      <c r="K60" s="23">
        <f t="shared" si="55"/>
        <v>56.795454545454547</v>
      </c>
      <c r="L60" s="23">
        <f t="shared" si="55"/>
        <v>56.690909090909095</v>
      </c>
      <c r="M60" s="37">
        <f t="shared" si="55"/>
        <v>118</v>
      </c>
      <c r="N60" s="23">
        <f t="shared" si="55"/>
        <v>51.18181818181818</v>
      </c>
      <c r="O60" s="23">
        <f t="shared" si="55"/>
        <v>53.363636363636367</v>
      </c>
      <c r="P60" s="23">
        <f t="shared" si="55"/>
        <v>53.454545454545453</v>
      </c>
      <c r="Q60" s="23">
        <f t="shared" si="55"/>
        <v>55.636363636363633</v>
      </c>
      <c r="R60" s="23">
        <f t="shared" si="55"/>
        <v>53.090909090909093</v>
      </c>
      <c r="S60" s="23">
        <f t="shared" si="55"/>
        <v>60.31818181818182</v>
      </c>
      <c r="T60" s="23">
        <f t="shared" si="55"/>
        <v>54.151515151515156</v>
      </c>
      <c r="U60" s="23">
        <f t="shared" si="55"/>
        <v>53.886363636363633</v>
      </c>
      <c r="V60" s="23">
        <f t="shared" si="55"/>
        <v>53.345454545454551</v>
      </c>
      <c r="W60" s="37" t="e">
        <f t="shared" si="55"/>
        <v>#DIV/0!</v>
      </c>
      <c r="X60" s="23">
        <f t="shared" si="55"/>
        <v>49.636363636363633</v>
      </c>
      <c r="Y60" s="23">
        <f t="shared" si="55"/>
        <v>49.909090909090907</v>
      </c>
      <c r="Z60" s="23">
        <f t="shared" si="55"/>
        <v>49.727272727272727</v>
      </c>
      <c r="AA60" s="23">
        <f t="shared" si="55"/>
        <v>49.636363636363633</v>
      </c>
      <c r="AB60" s="23">
        <f t="shared" si="55"/>
        <v>51</v>
      </c>
      <c r="AC60" s="23">
        <f t="shared" si="55"/>
        <v>50.136363636363633</v>
      </c>
      <c r="AD60" s="23">
        <f t="shared" si="55"/>
        <v>49.757575757575758</v>
      </c>
      <c r="AE60" s="23">
        <f t="shared" si="55"/>
        <v>49.984848484848492</v>
      </c>
      <c r="AF60" s="23">
        <f t="shared" si="55"/>
        <v>49.963636363636354</v>
      </c>
      <c r="AG60" s="37" t="e">
        <f t="shared" si="55"/>
        <v>#DIV/0!</v>
      </c>
      <c r="AH60" s="23">
        <f t="shared" si="55"/>
        <v>49.909090909090907</v>
      </c>
      <c r="AI60" s="23">
        <f t="shared" si="55"/>
        <v>48.727272727272727</v>
      </c>
      <c r="AJ60" s="23">
        <f t="shared" si="55"/>
        <v>49.727272727272727</v>
      </c>
      <c r="AK60" s="23">
        <f t="shared" si="55"/>
        <v>47.81818181818182</v>
      </c>
      <c r="AL60" s="23">
        <f t="shared" si="55"/>
        <v>47.6</v>
      </c>
      <c r="AM60" s="23">
        <f t="shared" si="55"/>
        <v>49.227272727272727</v>
      </c>
      <c r="AN60" s="23">
        <f t="shared" si="55"/>
        <v>48.757575757575751</v>
      </c>
      <c r="AO60" s="23">
        <f t="shared" si="55"/>
        <v>48.583333333333329</v>
      </c>
      <c r="AP60" s="23">
        <f t="shared" si="55"/>
        <v>48.913636363636371</v>
      </c>
      <c r="AR60" s="24"/>
      <c r="AS60" s="24"/>
      <c r="AT60" s="24"/>
      <c r="AU60" s="24"/>
      <c r="AW60" s="24"/>
      <c r="AX60" s="24"/>
      <c r="AY60" s="24"/>
      <c r="AZ60" s="24"/>
      <c r="BB60" s="24"/>
      <c r="BC60" s="24"/>
      <c r="BD60" s="24"/>
      <c r="BE60" s="24"/>
      <c r="BG60" s="24"/>
      <c r="BH60" s="24"/>
      <c r="BI60" s="24"/>
      <c r="BJ60" s="24"/>
      <c r="BL60" s="24"/>
      <c r="BM60" s="24"/>
      <c r="BN60" s="24"/>
      <c r="BO60" s="24"/>
      <c r="BP60" s="24"/>
      <c r="BV60" s="114"/>
      <c r="BW60" s="114"/>
      <c r="BX60" s="114"/>
      <c r="BY60" s="114"/>
      <c r="BZ60" s="24"/>
      <c r="CA60" s="114"/>
      <c r="CB60" s="114"/>
      <c r="CC60" s="114"/>
      <c r="CD60" s="114"/>
      <c r="CE60" s="24"/>
      <c r="CF60" s="114"/>
      <c r="CG60" s="114"/>
      <c r="CH60" s="114"/>
      <c r="CI60" s="114"/>
    </row>
    <row r="61" spans="1:87" x14ac:dyDescent="0.35">
      <c r="A61" s="18"/>
      <c r="B61" s="17"/>
      <c r="C61" s="18" t="e">
        <f t="shared" ref="C61" si="56">STDEV(C47:C51)</f>
        <v>#DIV/0!</v>
      </c>
      <c r="D61" s="23">
        <f>STDEV(D47:D58)</f>
        <v>7.8242048681116234</v>
      </c>
      <c r="E61" s="23">
        <f>STDEV(E47:E58)</f>
        <v>8.6875040876380147</v>
      </c>
      <c r="F61" s="23">
        <f t="shared" ref="F61:AP61" si="57">STDEV(F47:F58)</f>
        <v>10.894535744624864</v>
      </c>
      <c r="G61" s="23">
        <f t="shared" si="57"/>
        <v>11.308082387068428</v>
      </c>
      <c r="H61" s="23">
        <f t="shared" si="57"/>
        <v>10.698343117256316</v>
      </c>
      <c r="I61" s="23">
        <f t="shared" si="57"/>
        <v>23.462542681706704</v>
      </c>
      <c r="J61" s="23">
        <f t="shared" si="57"/>
        <v>10.083890543081477</v>
      </c>
      <c r="K61" s="23">
        <f t="shared" si="57"/>
        <v>10.159243439977566</v>
      </c>
      <c r="L61" s="23">
        <f t="shared" si="57"/>
        <v>9.5332528074581475</v>
      </c>
      <c r="M61" s="37" t="e">
        <f t="shared" si="57"/>
        <v>#DIV/0!</v>
      </c>
      <c r="N61" s="23">
        <f t="shared" si="57"/>
        <v>6.4002840846040883</v>
      </c>
      <c r="O61" s="23">
        <f t="shared" si="57"/>
        <v>7.0890440437724456</v>
      </c>
      <c r="P61" s="23">
        <f t="shared" si="57"/>
        <v>7.1325119889648416</v>
      </c>
      <c r="Q61" s="23">
        <f t="shared" si="57"/>
        <v>8.5471951805575141</v>
      </c>
      <c r="R61" s="23">
        <f t="shared" si="57"/>
        <v>7.5027267770397446</v>
      </c>
      <c r="S61" s="23">
        <f t="shared" si="57"/>
        <v>22.846523507169227</v>
      </c>
      <c r="T61" s="23">
        <f t="shared" si="57"/>
        <v>7.0889015547208718</v>
      </c>
      <c r="U61" s="23">
        <f t="shared" si="57"/>
        <v>6.9842354953527721</v>
      </c>
      <c r="V61" s="23">
        <f t="shared" si="57"/>
        <v>6.8294016775063202</v>
      </c>
      <c r="W61" s="37" t="e">
        <f t="shared" si="57"/>
        <v>#DIV/0!</v>
      </c>
      <c r="X61" s="23">
        <f t="shared" si="57"/>
        <v>7.3928712591621384</v>
      </c>
      <c r="Y61" s="23">
        <f t="shared" si="57"/>
        <v>6.8330746440317176</v>
      </c>
      <c r="Z61" s="23">
        <f t="shared" si="57"/>
        <v>7.7729133417388612</v>
      </c>
      <c r="AA61" s="23">
        <f t="shared" si="57"/>
        <v>12.508179142247107</v>
      </c>
      <c r="AB61" s="23">
        <f t="shared" si="57"/>
        <v>8.0277297191948627</v>
      </c>
      <c r="AC61" s="23">
        <f t="shared" si="57"/>
        <v>6.9104663702637019</v>
      </c>
      <c r="AD61" s="23">
        <f t="shared" si="57"/>
        <v>8.01122949239363</v>
      </c>
      <c r="AE61" s="23">
        <f t="shared" si="57"/>
        <v>7.6525066864301596</v>
      </c>
      <c r="AF61" s="23">
        <f t="shared" si="57"/>
        <v>7.3673974682072174</v>
      </c>
      <c r="AG61" s="37" t="e">
        <f t="shared" si="57"/>
        <v>#DIV/0!</v>
      </c>
      <c r="AH61" s="23">
        <f t="shared" si="57"/>
        <v>8.8707896543041294</v>
      </c>
      <c r="AI61" s="23">
        <f t="shared" si="57"/>
        <v>7.47115665865614</v>
      </c>
      <c r="AJ61" s="23">
        <f t="shared" si="57"/>
        <v>7.5642700783474135</v>
      </c>
      <c r="AK61" s="23">
        <f t="shared" si="57"/>
        <v>7.6787783119215254</v>
      </c>
      <c r="AL61" s="23">
        <f t="shared" si="57"/>
        <v>8.1812794435426479</v>
      </c>
      <c r="AM61" s="23">
        <f t="shared" si="57"/>
        <v>7.3632996556015549</v>
      </c>
      <c r="AN61" s="23">
        <f t="shared" si="57"/>
        <v>7.0270760619049968</v>
      </c>
      <c r="AO61" s="23">
        <f t="shared" si="57"/>
        <v>7.1944229943910463</v>
      </c>
      <c r="AP61" s="23">
        <f t="shared" si="57"/>
        <v>7.2567241545028347</v>
      </c>
      <c r="AR61" s="24"/>
      <c r="AS61" s="24"/>
      <c r="AT61" s="24"/>
      <c r="AU61" s="24"/>
      <c r="AW61" s="24"/>
      <c r="AX61" s="24"/>
      <c r="AY61" s="24"/>
      <c r="AZ61" s="24"/>
      <c r="BB61" s="24"/>
      <c r="BC61" s="24"/>
      <c r="BD61" s="24"/>
      <c r="BE61" s="24"/>
      <c r="BG61" s="24"/>
      <c r="BH61" s="24"/>
      <c r="BI61" s="24"/>
      <c r="BJ61" s="24"/>
      <c r="BL61" s="24"/>
      <c r="BM61" s="24"/>
      <c r="BN61" s="24"/>
      <c r="BO61" s="24"/>
      <c r="BP61" s="24"/>
    </row>
    <row r="62" spans="1:87" x14ac:dyDescent="0.35">
      <c r="A62" s="17"/>
      <c r="B62" s="19"/>
      <c r="C62" s="17"/>
      <c r="D62" s="18"/>
      <c r="E62" s="18"/>
      <c r="F62" s="18"/>
      <c r="G62" s="18"/>
      <c r="H62" s="18"/>
      <c r="I62" s="18"/>
      <c r="J62" s="18"/>
      <c r="K62" s="37"/>
      <c r="L62" s="37">
        <f>AVERAGE(L47:L58,L68:L79)</f>
        <v>58.163636363636378</v>
      </c>
      <c r="M62" s="33"/>
      <c r="N62" s="37"/>
      <c r="O62" s="37"/>
      <c r="P62" s="37"/>
      <c r="Q62" s="37"/>
      <c r="R62" s="37"/>
      <c r="S62" s="37"/>
      <c r="T62" s="37"/>
      <c r="U62" s="37"/>
      <c r="V62" s="37">
        <f>AVERAGE(V47:V58,V68:V79)</f>
        <v>53.74545454545455</v>
      </c>
      <c r="W62" s="33"/>
      <c r="X62" s="37"/>
      <c r="Y62" s="37"/>
      <c r="Z62" s="37"/>
      <c r="AA62" s="37"/>
      <c r="AB62" s="37"/>
      <c r="AC62" s="37"/>
      <c r="AD62" s="37"/>
      <c r="AE62" s="37"/>
      <c r="AF62" s="37">
        <f>AVERAGE(AF47:AF58,AF68:AF79)</f>
        <v>50.263636363636358</v>
      </c>
      <c r="AG62" s="33"/>
      <c r="AH62" s="37"/>
      <c r="AI62" s="37"/>
      <c r="AJ62" s="37"/>
      <c r="AK62" s="37"/>
      <c r="AL62" s="37"/>
      <c r="AM62" s="37"/>
      <c r="AN62" s="37"/>
      <c r="AO62" s="37"/>
      <c r="AP62" s="37">
        <f>AVERAGE(AP47:AP58,AP68:AP79)</f>
        <v>48.293181818181822</v>
      </c>
      <c r="AR62" s="24"/>
      <c r="AS62" s="24"/>
      <c r="AT62" s="24"/>
      <c r="AU62" s="24"/>
      <c r="AW62" s="24"/>
      <c r="AX62" s="24"/>
      <c r="AY62" s="24"/>
      <c r="AZ62" s="24"/>
      <c r="BB62" s="24"/>
      <c r="BC62" s="24"/>
      <c r="BD62" s="24"/>
      <c r="BE62" s="24"/>
      <c r="BG62" s="24"/>
      <c r="BH62" s="24"/>
      <c r="BI62" s="24"/>
      <c r="BJ62" s="24"/>
      <c r="BL62" s="24"/>
      <c r="BM62" s="24"/>
      <c r="BN62" s="24"/>
      <c r="BO62" s="24"/>
      <c r="BP62" s="24"/>
    </row>
    <row r="63" spans="1:87" x14ac:dyDescent="0.35">
      <c r="A63" s="17"/>
      <c r="B63" s="20"/>
      <c r="C63" s="17"/>
      <c r="D63" s="18"/>
      <c r="E63" s="18"/>
      <c r="F63" s="18"/>
      <c r="G63" s="18"/>
      <c r="H63" s="18"/>
      <c r="I63" s="18"/>
      <c r="J63" s="18"/>
      <c r="K63" s="37"/>
      <c r="L63" s="37">
        <f>STDEV(L48:L59,L69:L80)</f>
        <v>8.2202317805713001</v>
      </c>
      <c r="M63" s="33"/>
      <c r="N63" s="37"/>
      <c r="O63" s="37"/>
      <c r="P63" s="37"/>
      <c r="Q63" s="37"/>
      <c r="R63" s="37"/>
      <c r="S63" s="37"/>
      <c r="T63" s="37"/>
      <c r="U63" s="37"/>
      <c r="V63" s="37">
        <f>STDEV(V48:V59,V69:V80)</f>
        <v>6.6531749444986072</v>
      </c>
      <c r="W63" s="33"/>
      <c r="X63" s="37"/>
      <c r="Y63" s="37"/>
      <c r="Z63" s="37"/>
      <c r="AA63" s="37"/>
      <c r="AB63" s="37"/>
      <c r="AC63" s="37"/>
      <c r="AD63" s="37"/>
      <c r="AE63" s="37"/>
      <c r="AF63" s="37">
        <f>STDEV(AF48:AF59,AF69:AF80)</f>
        <v>7.4601820212024696</v>
      </c>
      <c r="AG63" s="33"/>
      <c r="AH63" s="37"/>
      <c r="AI63" s="37"/>
      <c r="AJ63" s="37"/>
      <c r="AK63" s="37"/>
      <c r="AL63" s="37"/>
      <c r="AM63" s="37"/>
      <c r="AN63" s="37"/>
      <c r="AO63" s="37"/>
      <c r="AP63" s="37">
        <f>STDEV(AP48:AP59,AP69:AP80)</f>
        <v>7.9737971374668035</v>
      </c>
      <c r="AR63" s="24"/>
      <c r="AS63" s="24"/>
      <c r="AT63" s="24"/>
      <c r="AU63" s="24"/>
      <c r="AW63" s="24"/>
      <c r="AX63" s="24"/>
      <c r="AY63" s="24"/>
      <c r="AZ63" s="24"/>
      <c r="BB63" s="24"/>
      <c r="BC63" s="24"/>
      <c r="BD63" s="24"/>
      <c r="BE63" s="24"/>
      <c r="BG63" s="24"/>
      <c r="BH63" s="24"/>
      <c r="BI63" s="24"/>
      <c r="BJ63" s="24"/>
      <c r="BL63" s="24"/>
      <c r="BM63" s="24"/>
      <c r="BN63" s="24"/>
      <c r="BO63" s="24"/>
      <c r="BP63" s="24"/>
    </row>
    <row r="64" spans="1:87" x14ac:dyDescent="0.35">
      <c r="A64" s="17"/>
      <c r="B64" s="17"/>
      <c r="C64" s="17"/>
      <c r="D64" s="119" t="s">
        <v>22</v>
      </c>
      <c r="E64" s="119"/>
      <c r="F64" s="119"/>
      <c r="G64" s="119"/>
      <c r="H64" s="119"/>
      <c r="I64" s="119"/>
      <c r="J64" s="119"/>
      <c r="K64" s="119"/>
      <c r="L64" s="119"/>
      <c r="M64" s="33"/>
      <c r="N64" s="119" t="s">
        <v>22</v>
      </c>
      <c r="O64" s="119"/>
      <c r="P64" s="119"/>
      <c r="Q64" s="119"/>
      <c r="R64" s="119"/>
      <c r="S64" s="119"/>
      <c r="T64" s="119"/>
      <c r="U64" s="119"/>
      <c r="V64" s="119"/>
      <c r="W64" s="33"/>
      <c r="X64" s="119" t="s">
        <v>22</v>
      </c>
      <c r="Y64" s="119"/>
      <c r="Z64" s="119"/>
      <c r="AA64" s="119"/>
      <c r="AB64" s="119"/>
      <c r="AC64" s="119"/>
      <c r="AD64" s="119"/>
      <c r="AE64" s="119"/>
      <c r="AF64" s="119"/>
      <c r="AG64" s="33"/>
      <c r="AH64" s="119" t="s">
        <v>22</v>
      </c>
      <c r="AI64" s="119"/>
      <c r="AJ64" s="119"/>
      <c r="AK64" s="119"/>
      <c r="AL64" s="119"/>
      <c r="AM64" s="119"/>
      <c r="AN64" s="119"/>
      <c r="AO64" s="119"/>
      <c r="AP64" s="119"/>
      <c r="AR64" s="119"/>
      <c r="AS64" s="119"/>
      <c r="AT64" s="119"/>
      <c r="AU64" s="119"/>
      <c r="AW64" s="119"/>
      <c r="AX64" s="119"/>
      <c r="AY64" s="119"/>
      <c r="AZ64" s="119"/>
      <c r="BB64" s="119"/>
      <c r="BC64" s="119"/>
      <c r="BD64" s="119"/>
      <c r="BE64" s="119"/>
      <c r="BG64" s="119"/>
      <c r="BH64" s="119"/>
      <c r="BI64" s="119"/>
      <c r="BJ64" s="119"/>
      <c r="BL64" s="119"/>
      <c r="BM64" s="119"/>
      <c r="BN64" s="119"/>
      <c r="BO64" s="119"/>
      <c r="BP64" s="119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</row>
    <row r="65" spans="1:87" x14ac:dyDescent="0.35">
      <c r="A65" s="17"/>
      <c r="B65" s="17"/>
      <c r="C65" s="17"/>
      <c r="D65" s="118" t="s">
        <v>15</v>
      </c>
      <c r="E65" s="118"/>
      <c r="F65" s="118"/>
      <c r="G65" s="118"/>
      <c r="H65" s="118"/>
      <c r="I65" s="118"/>
      <c r="J65" s="118"/>
      <c r="K65" s="118"/>
      <c r="L65" s="118"/>
      <c r="M65" s="33"/>
      <c r="N65" s="118" t="s">
        <v>16</v>
      </c>
      <c r="O65" s="118"/>
      <c r="P65" s="118"/>
      <c r="Q65" s="118"/>
      <c r="R65" s="118"/>
      <c r="S65" s="118"/>
      <c r="T65" s="118"/>
      <c r="U65" s="118"/>
      <c r="V65" s="118"/>
      <c r="W65" s="33"/>
      <c r="X65" s="118" t="s">
        <v>17</v>
      </c>
      <c r="Y65" s="118"/>
      <c r="Z65" s="118"/>
      <c r="AA65" s="118"/>
      <c r="AB65" s="118"/>
      <c r="AC65" s="118"/>
      <c r="AD65" s="118"/>
      <c r="AE65" s="118"/>
      <c r="AF65" s="118"/>
      <c r="AG65" s="33"/>
      <c r="AH65" s="118" t="s">
        <v>18</v>
      </c>
      <c r="AI65" s="118"/>
      <c r="AJ65" s="118"/>
      <c r="AK65" s="118"/>
      <c r="AL65" s="118"/>
      <c r="AM65" s="118"/>
      <c r="AN65" s="118"/>
      <c r="AO65" s="118"/>
      <c r="AP65" s="118"/>
      <c r="AR65" s="121"/>
      <c r="AS65" s="121"/>
      <c r="AT65" s="121"/>
      <c r="AU65" s="121"/>
      <c r="AW65" s="121"/>
      <c r="AX65" s="121"/>
      <c r="AY65" s="121"/>
      <c r="AZ65" s="121"/>
      <c r="BB65" s="121"/>
      <c r="BC65" s="121"/>
      <c r="BD65" s="121"/>
      <c r="BE65" s="121"/>
      <c r="BG65" s="122"/>
      <c r="BH65" s="121"/>
      <c r="BI65" s="121"/>
      <c r="BJ65" s="121"/>
      <c r="BL65" s="121"/>
      <c r="BM65" s="121"/>
      <c r="BN65" s="121"/>
      <c r="BO65" s="121"/>
      <c r="BP65" s="121"/>
      <c r="BV65" s="118"/>
      <c r="BW65" s="118"/>
      <c r="BX65" s="118"/>
      <c r="BY65" s="118"/>
      <c r="CA65" s="118"/>
      <c r="CB65" s="118"/>
      <c r="CC65" s="118"/>
      <c r="CD65" s="118"/>
      <c r="CF65" s="118"/>
      <c r="CG65" s="118"/>
      <c r="CH65" s="118"/>
      <c r="CI65" s="118"/>
    </row>
    <row r="66" spans="1:87" x14ac:dyDescent="0.35">
      <c r="A66" s="17"/>
      <c r="B66" s="28">
        <v>1</v>
      </c>
      <c r="C66" s="17"/>
      <c r="D66" s="24">
        <v>1</v>
      </c>
      <c r="E66" s="24">
        <v>2</v>
      </c>
      <c r="F66" s="24">
        <v>3</v>
      </c>
      <c r="G66" s="24">
        <v>4</v>
      </c>
      <c r="H66" s="24">
        <v>5</v>
      </c>
      <c r="I66" s="24" t="s">
        <v>56</v>
      </c>
      <c r="J66" s="24" t="s">
        <v>57</v>
      </c>
      <c r="K66" s="24" t="s">
        <v>58</v>
      </c>
      <c r="L66" s="24" t="s">
        <v>59</v>
      </c>
      <c r="M66" s="33"/>
      <c r="N66" s="24">
        <v>1</v>
      </c>
      <c r="O66" s="24">
        <v>2</v>
      </c>
      <c r="P66" s="24">
        <v>3</v>
      </c>
      <c r="Q66" s="24">
        <v>4</v>
      </c>
      <c r="R66" s="24">
        <v>5</v>
      </c>
      <c r="S66" s="24" t="s">
        <v>56</v>
      </c>
      <c r="T66" s="24" t="s">
        <v>57</v>
      </c>
      <c r="U66" s="24" t="s">
        <v>58</v>
      </c>
      <c r="V66" s="24" t="s">
        <v>59</v>
      </c>
      <c r="W66" s="33"/>
      <c r="X66" s="24">
        <v>1</v>
      </c>
      <c r="Y66" s="24">
        <v>2</v>
      </c>
      <c r="Z66" s="24">
        <v>3</v>
      </c>
      <c r="AA66" s="24">
        <v>4</v>
      </c>
      <c r="AB66" s="24">
        <v>5</v>
      </c>
      <c r="AC66" s="24" t="s">
        <v>56</v>
      </c>
      <c r="AD66" s="24" t="s">
        <v>57</v>
      </c>
      <c r="AE66" s="24" t="s">
        <v>58</v>
      </c>
      <c r="AF66" s="24" t="s">
        <v>59</v>
      </c>
      <c r="AG66" s="33"/>
      <c r="AH66" s="24">
        <v>1</v>
      </c>
      <c r="AI66" s="24">
        <v>2</v>
      </c>
      <c r="AJ66" s="24">
        <v>3</v>
      </c>
      <c r="AK66" s="24">
        <v>4</v>
      </c>
      <c r="AL66" s="24">
        <v>5</v>
      </c>
      <c r="AM66" s="24" t="s">
        <v>56</v>
      </c>
      <c r="AN66" s="24" t="s">
        <v>57</v>
      </c>
      <c r="AO66" s="24" t="s">
        <v>58</v>
      </c>
      <c r="AP66" s="24" t="s">
        <v>59</v>
      </c>
      <c r="AR66" s="24"/>
      <c r="AS66" s="24"/>
      <c r="AT66" s="24"/>
      <c r="AU66" s="24"/>
      <c r="AW66" s="24"/>
      <c r="AX66" s="24"/>
      <c r="AY66" s="24"/>
      <c r="AZ66" s="24"/>
      <c r="BB66" s="24"/>
      <c r="BC66" s="24"/>
      <c r="BD66" s="24"/>
      <c r="BE66" s="24"/>
      <c r="BG66" s="24"/>
      <c r="BH66" s="24"/>
      <c r="BI66" s="24"/>
      <c r="BJ66" s="24"/>
      <c r="BL66" s="35"/>
      <c r="BM66" s="35"/>
      <c r="BN66" s="35"/>
      <c r="BO66" s="35"/>
      <c r="BP66" s="35"/>
      <c r="BV66" s="24"/>
      <c r="BW66" s="24"/>
      <c r="BX66" s="24"/>
      <c r="BY66" s="24"/>
      <c r="CA66" s="24"/>
      <c r="CB66" s="24"/>
      <c r="CC66" s="24"/>
      <c r="CD66" s="24"/>
      <c r="CF66" s="24"/>
      <c r="CG66" s="24"/>
      <c r="CH66" s="24"/>
      <c r="CI66" s="24"/>
    </row>
    <row r="67" spans="1:87" x14ac:dyDescent="0.35">
      <c r="A67" s="17"/>
      <c r="B67" s="28">
        <v>2</v>
      </c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33"/>
      <c r="N67" s="18"/>
      <c r="O67" s="18"/>
      <c r="P67" s="18"/>
      <c r="Q67" s="18"/>
      <c r="R67" s="18"/>
      <c r="S67" s="18"/>
      <c r="T67" s="18"/>
      <c r="U67" s="18"/>
      <c r="V67" s="18"/>
      <c r="W67" s="33"/>
      <c r="X67" s="18"/>
      <c r="Y67" s="18"/>
      <c r="Z67" s="18"/>
      <c r="AA67" s="18"/>
      <c r="AB67" s="18"/>
      <c r="AC67" s="18"/>
      <c r="AD67" s="18"/>
      <c r="AE67" s="18"/>
      <c r="AF67" s="18"/>
      <c r="AG67" s="33"/>
      <c r="AH67" s="18"/>
      <c r="AI67" s="18"/>
      <c r="AJ67" s="18"/>
      <c r="AK67" s="18"/>
      <c r="AL67" s="18"/>
      <c r="AM67" s="18"/>
      <c r="AN67" s="18"/>
      <c r="AO67" s="18"/>
      <c r="AP67" s="18"/>
      <c r="AR67" s="24"/>
      <c r="AS67" s="24"/>
      <c r="AT67" s="24"/>
      <c r="AU67" s="24"/>
      <c r="AW67" s="24"/>
      <c r="AX67" s="24"/>
      <c r="AY67" s="24"/>
      <c r="AZ67" s="24"/>
      <c r="BB67" s="24"/>
      <c r="BC67" s="24"/>
      <c r="BD67" s="24"/>
      <c r="BE67" s="24"/>
      <c r="BG67" s="24"/>
      <c r="BH67" s="24"/>
      <c r="BI67" s="24"/>
      <c r="BJ67" s="24"/>
      <c r="BL67" s="24"/>
      <c r="BM67" s="24"/>
      <c r="BN67" s="24"/>
      <c r="BO67" s="24"/>
      <c r="BP67" s="24"/>
    </row>
    <row r="68" spans="1:87" x14ac:dyDescent="0.35">
      <c r="A68" s="17"/>
      <c r="B68" s="28">
        <v>3</v>
      </c>
      <c r="C68" s="17"/>
      <c r="D68" s="24">
        <v>74</v>
      </c>
      <c r="E68" s="24">
        <v>76</v>
      </c>
      <c r="F68" s="24">
        <v>74</v>
      </c>
      <c r="G68" s="24">
        <v>82</v>
      </c>
      <c r="H68" s="24">
        <v>77</v>
      </c>
      <c r="I68" s="24">
        <f>AVERAGE(E68:F68)</f>
        <v>75</v>
      </c>
      <c r="J68" s="24">
        <f>AVERAGE(E68:G68)</f>
        <v>77.333333333333329</v>
      </c>
      <c r="K68" s="24">
        <f>AVERAGE(E68:H68)</f>
        <v>77.25</v>
      </c>
      <c r="L68" s="24">
        <f>AVERAGE(D68:H68)</f>
        <v>76.599999999999994</v>
      </c>
      <c r="M68" s="33"/>
      <c r="N68" s="24">
        <v>67</v>
      </c>
      <c r="O68" s="24">
        <v>63</v>
      </c>
      <c r="P68" s="24">
        <v>60</v>
      </c>
      <c r="Q68" s="24">
        <v>62</v>
      </c>
      <c r="R68" s="24">
        <v>61</v>
      </c>
      <c r="S68" s="24">
        <f>AVERAGE(O68:P68)</f>
        <v>61.5</v>
      </c>
      <c r="T68" s="24">
        <f>AVERAGE(O68:Q68)</f>
        <v>61.666666666666664</v>
      </c>
      <c r="U68" s="24">
        <f>AVERAGE(O68:R68)</f>
        <v>61.5</v>
      </c>
      <c r="V68" s="24">
        <f>AVERAGE(N68:R68)</f>
        <v>62.6</v>
      </c>
      <c r="W68" s="33"/>
      <c r="X68" s="24">
        <v>52</v>
      </c>
      <c r="Y68" s="24">
        <v>57</v>
      </c>
      <c r="Z68" s="24">
        <v>57</v>
      </c>
      <c r="AA68" s="24">
        <v>71</v>
      </c>
      <c r="AB68" s="24">
        <v>60</v>
      </c>
      <c r="AC68" s="24">
        <f>AVERAGE(Y68:Z68)</f>
        <v>57</v>
      </c>
      <c r="AD68" s="24">
        <f>AVERAGE(Y68:AA68)</f>
        <v>61.666666666666664</v>
      </c>
      <c r="AE68" s="24">
        <f>AVERAGE(Y68:AB68)</f>
        <v>61.25</v>
      </c>
      <c r="AF68" s="24">
        <f>AVERAGE(X68:AB68)</f>
        <v>59.4</v>
      </c>
      <c r="AG68" s="33"/>
      <c r="AH68" s="24">
        <v>52</v>
      </c>
      <c r="AI68" s="24">
        <v>46</v>
      </c>
      <c r="AJ68" s="24">
        <v>52</v>
      </c>
      <c r="AK68" s="24">
        <v>48</v>
      </c>
      <c r="AL68" s="24">
        <v>51</v>
      </c>
      <c r="AM68" s="24">
        <f>AVERAGE(AI68:AJ68)</f>
        <v>49</v>
      </c>
      <c r="AN68" s="24">
        <f>AVERAGE(AI68:AK68)</f>
        <v>48.666666666666664</v>
      </c>
      <c r="AO68" s="24">
        <f>AVERAGE(AI68:AL68)</f>
        <v>49.25</v>
      </c>
      <c r="AP68" s="24">
        <f>AVERAGE(AH68:AL68)</f>
        <v>49.8</v>
      </c>
      <c r="AQ68" s="29"/>
      <c r="AR68" s="24"/>
      <c r="AS68" s="24"/>
      <c r="AT68" s="24"/>
      <c r="AU68" s="24"/>
      <c r="AW68" s="24"/>
      <c r="AX68" s="24"/>
      <c r="AY68" s="24"/>
      <c r="AZ68" s="24"/>
      <c r="BB68" s="24"/>
      <c r="BC68" s="24"/>
      <c r="BD68" s="24"/>
      <c r="BE68" s="24"/>
      <c r="BG68" s="24"/>
      <c r="BH68" s="24"/>
      <c r="BI68" s="24"/>
      <c r="BJ68" s="24"/>
      <c r="BL68" s="24"/>
      <c r="BM68" s="24"/>
      <c r="BN68" s="24"/>
      <c r="BO68" s="24"/>
      <c r="BP68" s="24"/>
    </row>
    <row r="69" spans="1:87" x14ac:dyDescent="0.35">
      <c r="A69" s="17"/>
      <c r="B69" s="28">
        <v>4</v>
      </c>
      <c r="C69" s="17"/>
      <c r="D69" s="24">
        <v>53</v>
      </c>
      <c r="E69" s="24">
        <v>56</v>
      </c>
      <c r="F69" s="24">
        <v>57</v>
      </c>
      <c r="G69" s="24">
        <v>59</v>
      </c>
      <c r="H69" s="24">
        <v>52</v>
      </c>
      <c r="I69" s="24">
        <f t="shared" ref="I69:I78" si="58">AVERAGE(E69:F69)</f>
        <v>56.5</v>
      </c>
      <c r="J69" s="24">
        <f t="shared" ref="J69:J79" si="59">AVERAGE(E69:G69)</f>
        <v>57.333333333333336</v>
      </c>
      <c r="K69" s="24">
        <f t="shared" ref="K69:K79" si="60">AVERAGE(E69:H69)</f>
        <v>56</v>
      </c>
      <c r="L69" s="24">
        <f t="shared" ref="L69:L79" si="61">AVERAGE(D69:H69)</f>
        <v>55.4</v>
      </c>
      <c r="M69" s="33"/>
      <c r="N69" s="24">
        <v>51</v>
      </c>
      <c r="O69" s="24">
        <v>50</v>
      </c>
      <c r="P69" s="24">
        <v>51</v>
      </c>
      <c r="Q69" s="24">
        <v>61</v>
      </c>
      <c r="R69" s="24">
        <v>58</v>
      </c>
      <c r="S69" s="24">
        <f t="shared" ref="S69:S79" si="62">AVERAGE(O69:P69)</f>
        <v>50.5</v>
      </c>
      <c r="T69" s="24">
        <f t="shared" ref="T69:T79" si="63">AVERAGE(O69:Q69)</f>
        <v>54</v>
      </c>
      <c r="U69" s="24">
        <f t="shared" ref="U69:U79" si="64">AVERAGE(O69:R69)</f>
        <v>55</v>
      </c>
      <c r="V69" s="24">
        <f t="shared" ref="V69:V79" si="65">AVERAGE(N69:R69)</f>
        <v>54.2</v>
      </c>
      <c r="W69" s="33"/>
      <c r="X69" s="24">
        <v>52</v>
      </c>
      <c r="Y69" s="24">
        <v>55</v>
      </c>
      <c r="Z69" s="24">
        <v>54</v>
      </c>
      <c r="AA69" s="24">
        <v>53</v>
      </c>
      <c r="AB69" s="24">
        <v>62</v>
      </c>
      <c r="AC69" s="24">
        <f t="shared" ref="AC69:AC79" si="66">AVERAGE(Y69:Z69)</f>
        <v>54.5</v>
      </c>
      <c r="AD69" s="24">
        <f t="shared" ref="AD69:AD79" si="67">AVERAGE(Y69:AA69)</f>
        <v>54</v>
      </c>
      <c r="AE69" s="24">
        <f t="shared" ref="AE69:AE79" si="68">AVERAGE(Y69:AB69)</f>
        <v>56</v>
      </c>
      <c r="AF69" s="24">
        <f t="shared" ref="AF69:AF79" si="69">AVERAGE(X69:AB69)</f>
        <v>55.2</v>
      </c>
      <c r="AG69" s="33"/>
      <c r="AH69" s="24">
        <v>54</v>
      </c>
      <c r="AI69" s="24">
        <v>56</v>
      </c>
      <c r="AJ69" s="24">
        <v>52</v>
      </c>
      <c r="AK69" s="24">
        <v>62</v>
      </c>
      <c r="AL69" s="24">
        <v>65</v>
      </c>
      <c r="AM69" s="24">
        <f t="shared" ref="AM69:AM79" si="70">AVERAGE(AI69:AJ69)</f>
        <v>54</v>
      </c>
      <c r="AN69" s="24">
        <f t="shared" ref="AN69:AN79" si="71">AVERAGE(AI69:AK69)</f>
        <v>56.666666666666664</v>
      </c>
      <c r="AO69" s="24">
        <f t="shared" ref="AO69:AO79" si="72">AVERAGE(AI69:AL69)</f>
        <v>58.75</v>
      </c>
      <c r="AP69" s="24">
        <f t="shared" ref="AP69:AP79" si="73">AVERAGE(AH69:AL69)</f>
        <v>57.8</v>
      </c>
      <c r="AQ69" s="29"/>
      <c r="AR69" s="24"/>
      <c r="AS69" s="24"/>
      <c r="AT69" s="24"/>
      <c r="AU69" s="24"/>
      <c r="AW69" s="24"/>
      <c r="AX69" s="24"/>
      <c r="AY69" s="24"/>
      <c r="AZ69" s="24"/>
      <c r="BB69" s="24"/>
      <c r="BC69" s="24"/>
      <c r="BD69" s="24"/>
      <c r="BE69" s="24"/>
      <c r="BG69" s="24"/>
      <c r="BH69" s="24"/>
      <c r="BI69" s="24"/>
      <c r="BJ69" s="24"/>
      <c r="BL69" s="24"/>
      <c r="BM69" s="24"/>
      <c r="BN69" s="24"/>
      <c r="BO69" s="24"/>
      <c r="BP69" s="24"/>
    </row>
    <row r="70" spans="1:87" x14ac:dyDescent="0.35">
      <c r="A70" s="17"/>
      <c r="B70" s="28">
        <v>5</v>
      </c>
      <c r="C70" s="17"/>
      <c r="D70" s="24">
        <v>50</v>
      </c>
      <c r="E70" s="24">
        <v>53</v>
      </c>
      <c r="F70" s="24">
        <v>55</v>
      </c>
      <c r="G70" s="24">
        <v>49</v>
      </c>
      <c r="H70" s="24">
        <v>51</v>
      </c>
      <c r="I70" s="24">
        <f t="shared" si="58"/>
        <v>54</v>
      </c>
      <c r="J70" s="24">
        <f t="shared" si="59"/>
        <v>52.333333333333336</v>
      </c>
      <c r="K70" s="24">
        <f t="shared" si="60"/>
        <v>52</v>
      </c>
      <c r="L70" s="24">
        <f t="shared" si="61"/>
        <v>51.6</v>
      </c>
      <c r="M70" s="33"/>
      <c r="N70" s="24">
        <v>52</v>
      </c>
      <c r="O70" s="24">
        <v>50</v>
      </c>
      <c r="P70" s="24">
        <v>53</v>
      </c>
      <c r="Q70" s="24">
        <v>52</v>
      </c>
      <c r="R70" s="24">
        <v>50</v>
      </c>
      <c r="S70" s="24">
        <f t="shared" si="62"/>
        <v>51.5</v>
      </c>
      <c r="T70" s="24">
        <f t="shared" si="63"/>
        <v>51.666666666666664</v>
      </c>
      <c r="U70" s="24">
        <f t="shared" si="64"/>
        <v>51.25</v>
      </c>
      <c r="V70" s="24">
        <f t="shared" si="65"/>
        <v>51.4</v>
      </c>
      <c r="W70" s="33"/>
      <c r="X70" s="24">
        <v>46</v>
      </c>
      <c r="Y70" s="24">
        <v>49</v>
      </c>
      <c r="Z70" s="24">
        <v>47</v>
      </c>
      <c r="AA70" s="24">
        <v>45</v>
      </c>
      <c r="AB70" s="24">
        <v>46</v>
      </c>
      <c r="AC70" s="24">
        <f t="shared" si="66"/>
        <v>48</v>
      </c>
      <c r="AD70" s="24">
        <f t="shared" si="67"/>
        <v>47</v>
      </c>
      <c r="AE70" s="24">
        <f t="shared" si="68"/>
        <v>46.75</v>
      </c>
      <c r="AF70" s="24">
        <f t="shared" si="69"/>
        <v>46.6</v>
      </c>
      <c r="AG70" s="33"/>
      <c r="AH70" s="24">
        <v>50</v>
      </c>
      <c r="AI70" s="24">
        <v>46</v>
      </c>
      <c r="AJ70" s="24">
        <v>46</v>
      </c>
      <c r="AK70" s="24">
        <v>45</v>
      </c>
      <c r="AL70" s="24">
        <v>48</v>
      </c>
      <c r="AM70" s="24">
        <f t="shared" si="70"/>
        <v>46</v>
      </c>
      <c r="AN70" s="24">
        <f t="shared" si="71"/>
        <v>45.666666666666664</v>
      </c>
      <c r="AO70" s="24">
        <f t="shared" si="72"/>
        <v>46.25</v>
      </c>
      <c r="AP70" s="24">
        <f t="shared" si="73"/>
        <v>47</v>
      </c>
      <c r="AR70" s="24"/>
      <c r="AS70" s="24"/>
      <c r="AT70" s="24"/>
      <c r="AU70" s="24"/>
      <c r="AW70" s="24"/>
      <c r="AX70" s="24"/>
      <c r="AY70" s="24"/>
      <c r="AZ70" s="24"/>
      <c r="BB70" s="24"/>
      <c r="BC70" s="24"/>
      <c r="BD70" s="24"/>
      <c r="BE70" s="24"/>
      <c r="BG70" s="24"/>
      <c r="BH70" s="24"/>
      <c r="BI70" s="24"/>
      <c r="BJ70" s="24"/>
      <c r="BL70" s="24"/>
      <c r="BM70" s="24"/>
      <c r="BN70" s="24"/>
      <c r="BO70" s="24"/>
      <c r="BP70" s="24"/>
    </row>
    <row r="71" spans="1:87" x14ac:dyDescent="0.35">
      <c r="A71" s="17"/>
      <c r="B71" s="28">
        <v>7</v>
      </c>
      <c r="C71" s="17"/>
      <c r="D71" s="24">
        <v>51</v>
      </c>
      <c r="E71" s="24">
        <v>49</v>
      </c>
      <c r="F71" s="24">
        <v>47</v>
      </c>
      <c r="G71" s="24">
        <v>48</v>
      </c>
      <c r="H71" s="24">
        <v>48</v>
      </c>
      <c r="I71" s="24">
        <f t="shared" si="58"/>
        <v>48</v>
      </c>
      <c r="J71" s="24">
        <f t="shared" si="59"/>
        <v>48</v>
      </c>
      <c r="K71" s="24">
        <f t="shared" si="60"/>
        <v>48</v>
      </c>
      <c r="L71" s="24">
        <f t="shared" si="61"/>
        <v>48.6</v>
      </c>
      <c r="M71" s="33"/>
      <c r="N71" s="24">
        <v>45</v>
      </c>
      <c r="O71" s="24">
        <v>46</v>
      </c>
      <c r="P71" s="24">
        <v>46</v>
      </c>
      <c r="Q71" s="24">
        <v>45</v>
      </c>
      <c r="R71" s="24">
        <v>46</v>
      </c>
      <c r="S71" s="24">
        <f t="shared" si="62"/>
        <v>46</v>
      </c>
      <c r="T71" s="24">
        <f t="shared" si="63"/>
        <v>45.666666666666664</v>
      </c>
      <c r="U71" s="24">
        <f t="shared" si="64"/>
        <v>45.75</v>
      </c>
      <c r="V71" s="24">
        <f t="shared" si="65"/>
        <v>45.6</v>
      </c>
      <c r="W71" s="33"/>
      <c r="X71" s="24">
        <v>43</v>
      </c>
      <c r="Y71" s="24">
        <v>46</v>
      </c>
      <c r="Z71" s="24">
        <v>43</v>
      </c>
      <c r="AA71" s="24">
        <v>43</v>
      </c>
      <c r="AB71" s="24">
        <v>43</v>
      </c>
      <c r="AC71" s="24">
        <v>40</v>
      </c>
      <c r="AD71" s="24">
        <f t="shared" si="67"/>
        <v>44</v>
      </c>
      <c r="AE71" s="24">
        <f t="shared" si="68"/>
        <v>43.75</v>
      </c>
      <c r="AF71" s="24">
        <f t="shared" si="69"/>
        <v>43.6</v>
      </c>
      <c r="AG71" s="33"/>
      <c r="AH71" s="24">
        <v>38</v>
      </c>
      <c r="AI71" s="24">
        <v>39</v>
      </c>
      <c r="AJ71" s="24">
        <v>38</v>
      </c>
      <c r="AK71" s="24">
        <v>43</v>
      </c>
      <c r="AL71" s="24">
        <v>39</v>
      </c>
      <c r="AM71" s="24">
        <v>38</v>
      </c>
      <c r="AN71" s="24">
        <f t="shared" si="71"/>
        <v>40</v>
      </c>
      <c r="AO71" s="24">
        <f t="shared" si="72"/>
        <v>39.75</v>
      </c>
      <c r="AP71" s="24">
        <f t="shared" si="73"/>
        <v>39.4</v>
      </c>
      <c r="AR71" s="24"/>
      <c r="AS71" s="24"/>
      <c r="AT71" s="24"/>
      <c r="AU71" s="24"/>
      <c r="AW71" s="24"/>
      <c r="AX71" s="24"/>
      <c r="AY71" s="24"/>
      <c r="AZ71" s="24"/>
      <c r="BB71" s="24"/>
      <c r="BC71" s="24"/>
      <c r="BD71" s="24"/>
      <c r="BE71" s="24"/>
      <c r="BG71" s="24"/>
      <c r="BH71" s="24"/>
      <c r="BI71" s="24"/>
      <c r="BJ71" s="24"/>
      <c r="BL71" s="24"/>
      <c r="BM71" s="24"/>
      <c r="BN71" s="24"/>
      <c r="BO71" s="24"/>
      <c r="BP71" s="24"/>
    </row>
    <row r="72" spans="1:87" x14ac:dyDescent="0.35">
      <c r="A72" s="17"/>
      <c r="B72" s="28">
        <v>8</v>
      </c>
      <c r="C72" s="17"/>
      <c r="D72" s="24">
        <v>59</v>
      </c>
      <c r="E72" s="24">
        <v>59</v>
      </c>
      <c r="F72" s="24">
        <v>57</v>
      </c>
      <c r="G72" s="24">
        <v>62</v>
      </c>
      <c r="H72" s="24">
        <v>61</v>
      </c>
      <c r="I72" s="24">
        <f t="shared" si="58"/>
        <v>58</v>
      </c>
      <c r="J72" s="24">
        <f t="shared" si="59"/>
        <v>59.333333333333336</v>
      </c>
      <c r="K72" s="24">
        <f t="shared" si="60"/>
        <v>59.75</v>
      </c>
      <c r="L72" s="24">
        <f t="shared" si="61"/>
        <v>59.6</v>
      </c>
      <c r="M72" s="33"/>
      <c r="N72" s="24">
        <v>50</v>
      </c>
      <c r="O72" s="24">
        <v>51</v>
      </c>
      <c r="P72" s="24">
        <v>50</v>
      </c>
      <c r="Q72" s="24">
        <v>56</v>
      </c>
      <c r="R72" s="24">
        <v>61</v>
      </c>
      <c r="S72" s="24">
        <f t="shared" si="62"/>
        <v>50.5</v>
      </c>
      <c r="T72" s="24">
        <f t="shared" si="63"/>
        <v>52.333333333333336</v>
      </c>
      <c r="U72" s="24">
        <f t="shared" si="64"/>
        <v>54.5</v>
      </c>
      <c r="V72" s="24">
        <f t="shared" si="65"/>
        <v>53.6</v>
      </c>
      <c r="W72" s="33"/>
      <c r="X72" s="24">
        <v>43</v>
      </c>
      <c r="Y72" s="24">
        <v>46</v>
      </c>
      <c r="Z72" s="24">
        <v>47</v>
      </c>
      <c r="AA72" s="24">
        <v>51</v>
      </c>
      <c r="AB72" s="24">
        <v>48</v>
      </c>
      <c r="AC72" s="24">
        <f t="shared" si="66"/>
        <v>46.5</v>
      </c>
      <c r="AD72" s="24">
        <f t="shared" si="67"/>
        <v>48</v>
      </c>
      <c r="AE72" s="24">
        <f t="shared" si="68"/>
        <v>48</v>
      </c>
      <c r="AF72" s="24">
        <f t="shared" si="69"/>
        <v>47</v>
      </c>
      <c r="AG72" s="33"/>
      <c r="AH72" s="24">
        <v>45</v>
      </c>
      <c r="AI72" s="24">
        <v>42</v>
      </c>
      <c r="AJ72" s="24">
        <v>45</v>
      </c>
      <c r="AK72" s="24">
        <v>42</v>
      </c>
      <c r="AL72" s="24">
        <v>47</v>
      </c>
      <c r="AM72" s="24">
        <f t="shared" si="70"/>
        <v>43.5</v>
      </c>
      <c r="AN72" s="24">
        <f t="shared" si="71"/>
        <v>43</v>
      </c>
      <c r="AO72" s="24">
        <f t="shared" si="72"/>
        <v>44</v>
      </c>
      <c r="AP72" s="24">
        <f t="shared" si="73"/>
        <v>44.2</v>
      </c>
      <c r="AR72" s="24"/>
      <c r="AS72" s="24"/>
      <c r="AT72" s="24"/>
      <c r="AU72" s="24"/>
      <c r="AW72" s="24"/>
      <c r="AX72" s="24"/>
      <c r="AY72" s="24"/>
      <c r="AZ72" s="24"/>
      <c r="BB72" s="24"/>
      <c r="BC72" s="24"/>
      <c r="BD72" s="24"/>
      <c r="BE72" s="24"/>
      <c r="BG72" s="24"/>
      <c r="BH72" s="24"/>
      <c r="BI72" s="24"/>
      <c r="BJ72" s="24"/>
      <c r="BL72" s="24"/>
      <c r="BM72" s="24"/>
      <c r="BN72" s="24"/>
      <c r="BO72" s="24"/>
      <c r="BP72" s="24"/>
    </row>
    <row r="73" spans="1:87" x14ac:dyDescent="0.35">
      <c r="A73" s="17"/>
      <c r="B73" s="28">
        <v>9</v>
      </c>
      <c r="C73" s="17"/>
      <c r="D73" s="24">
        <v>59</v>
      </c>
      <c r="E73" s="24">
        <v>56</v>
      </c>
      <c r="F73" s="24">
        <v>59</v>
      </c>
      <c r="G73" s="24">
        <v>54</v>
      </c>
      <c r="H73" s="24">
        <v>53</v>
      </c>
      <c r="I73" s="24">
        <f t="shared" si="58"/>
        <v>57.5</v>
      </c>
      <c r="J73" s="24">
        <f t="shared" si="59"/>
        <v>56.333333333333336</v>
      </c>
      <c r="K73" s="24">
        <f t="shared" si="60"/>
        <v>55.5</v>
      </c>
      <c r="L73" s="24">
        <f t="shared" si="61"/>
        <v>56.2</v>
      </c>
      <c r="M73" s="33"/>
      <c r="N73" s="24">
        <v>52</v>
      </c>
      <c r="O73" s="24">
        <v>49</v>
      </c>
      <c r="P73" s="24">
        <v>52</v>
      </c>
      <c r="Q73" s="24">
        <v>52</v>
      </c>
      <c r="R73" s="24">
        <v>53</v>
      </c>
      <c r="S73" s="24">
        <f t="shared" si="62"/>
        <v>50.5</v>
      </c>
      <c r="T73" s="24">
        <f t="shared" si="63"/>
        <v>51</v>
      </c>
      <c r="U73" s="24">
        <f t="shared" si="64"/>
        <v>51.5</v>
      </c>
      <c r="V73" s="24">
        <f t="shared" si="65"/>
        <v>51.6</v>
      </c>
      <c r="W73" s="33"/>
      <c r="X73" s="24">
        <v>46</v>
      </c>
      <c r="Y73" s="24">
        <v>46</v>
      </c>
      <c r="Z73" s="24">
        <v>46</v>
      </c>
      <c r="AA73" s="24">
        <v>49</v>
      </c>
      <c r="AB73" s="24">
        <v>47</v>
      </c>
      <c r="AC73" s="24">
        <f t="shared" si="66"/>
        <v>46</v>
      </c>
      <c r="AD73" s="24">
        <f t="shared" si="67"/>
        <v>47</v>
      </c>
      <c r="AE73" s="24">
        <f t="shared" si="68"/>
        <v>47</v>
      </c>
      <c r="AF73" s="24">
        <f t="shared" si="69"/>
        <v>46.8</v>
      </c>
      <c r="AG73" s="33"/>
      <c r="AH73" s="24">
        <v>47</v>
      </c>
      <c r="AI73" s="24">
        <v>48</v>
      </c>
      <c r="AJ73" s="24">
        <v>46</v>
      </c>
      <c r="AK73" s="24">
        <v>42</v>
      </c>
      <c r="AL73" s="24">
        <v>44</v>
      </c>
      <c r="AM73" s="24">
        <f t="shared" si="70"/>
        <v>47</v>
      </c>
      <c r="AN73" s="24">
        <f t="shared" si="71"/>
        <v>45.333333333333336</v>
      </c>
      <c r="AO73" s="24">
        <f t="shared" si="72"/>
        <v>45</v>
      </c>
      <c r="AP73" s="24">
        <f t="shared" si="73"/>
        <v>45.4</v>
      </c>
      <c r="AR73" s="24"/>
      <c r="AS73" s="24"/>
      <c r="AT73" s="24"/>
      <c r="AU73" s="24"/>
      <c r="AW73" s="24"/>
      <c r="AX73" s="24"/>
      <c r="AY73" s="24"/>
      <c r="AZ73" s="24"/>
      <c r="BB73" s="24"/>
      <c r="BC73" s="24"/>
      <c r="BD73" s="24"/>
      <c r="BE73" s="24"/>
      <c r="BG73" s="24"/>
      <c r="BH73" s="24"/>
      <c r="BI73" s="24"/>
      <c r="BJ73" s="24"/>
      <c r="BL73" s="24"/>
      <c r="BM73" s="24"/>
      <c r="BN73" s="24"/>
      <c r="BO73" s="24"/>
      <c r="BP73" s="24"/>
    </row>
    <row r="74" spans="1:87" x14ac:dyDescent="0.35">
      <c r="A74" s="17"/>
      <c r="B74" s="28">
        <v>11</v>
      </c>
      <c r="C74" s="17"/>
      <c r="D74" s="24">
        <v>73</v>
      </c>
      <c r="E74" s="24">
        <v>75</v>
      </c>
      <c r="F74" s="24">
        <v>77</v>
      </c>
      <c r="G74" s="24">
        <v>76</v>
      </c>
      <c r="H74" s="24">
        <v>77</v>
      </c>
      <c r="I74" s="24">
        <f t="shared" si="58"/>
        <v>76</v>
      </c>
      <c r="J74" s="24">
        <f t="shared" si="59"/>
        <v>76</v>
      </c>
      <c r="K74" s="24">
        <f t="shared" si="60"/>
        <v>76.25</v>
      </c>
      <c r="L74" s="24">
        <f t="shared" si="61"/>
        <v>75.599999999999994</v>
      </c>
      <c r="M74" s="33"/>
      <c r="N74" s="24">
        <v>64</v>
      </c>
      <c r="O74" s="24">
        <v>66</v>
      </c>
      <c r="P74" s="24">
        <v>66</v>
      </c>
      <c r="Q74" s="24">
        <v>73</v>
      </c>
      <c r="R74" s="24">
        <v>75</v>
      </c>
      <c r="S74" s="24">
        <f t="shared" si="62"/>
        <v>66</v>
      </c>
      <c r="T74" s="24">
        <f t="shared" si="63"/>
        <v>68.333333333333329</v>
      </c>
      <c r="U74" s="24">
        <f t="shared" si="64"/>
        <v>70</v>
      </c>
      <c r="V74" s="24">
        <f t="shared" si="65"/>
        <v>68.8</v>
      </c>
      <c r="W74" s="33"/>
      <c r="X74" s="24">
        <v>56</v>
      </c>
      <c r="Y74" s="24">
        <v>65</v>
      </c>
      <c r="Z74" s="24">
        <v>71</v>
      </c>
      <c r="AA74" s="24">
        <v>75</v>
      </c>
      <c r="AB74" s="24">
        <v>71</v>
      </c>
      <c r="AC74" s="24">
        <f t="shared" si="66"/>
        <v>68</v>
      </c>
      <c r="AD74" s="24">
        <f t="shared" si="67"/>
        <v>70.333333333333329</v>
      </c>
      <c r="AE74" s="24">
        <f t="shared" si="68"/>
        <v>70.5</v>
      </c>
      <c r="AF74" s="24">
        <f t="shared" si="69"/>
        <v>67.599999999999994</v>
      </c>
      <c r="AG74" s="33"/>
      <c r="AH74" s="24">
        <v>64</v>
      </c>
      <c r="AI74" s="24">
        <v>66</v>
      </c>
      <c r="AJ74" s="24">
        <v>69</v>
      </c>
      <c r="AK74" s="24">
        <v>68</v>
      </c>
      <c r="AL74" s="24">
        <v>70</v>
      </c>
      <c r="AM74" s="24">
        <f t="shared" si="70"/>
        <v>67.5</v>
      </c>
      <c r="AN74" s="24">
        <f t="shared" si="71"/>
        <v>67.666666666666671</v>
      </c>
      <c r="AO74" s="24">
        <f t="shared" si="72"/>
        <v>68.25</v>
      </c>
      <c r="AP74" s="24">
        <f t="shared" si="73"/>
        <v>67.400000000000006</v>
      </c>
      <c r="AR74" s="24"/>
      <c r="AS74" s="24"/>
      <c r="AT74" s="24"/>
      <c r="AU74" s="24"/>
      <c r="AW74" s="24"/>
      <c r="AX74" s="24"/>
      <c r="AY74" s="24"/>
      <c r="AZ74" s="24"/>
      <c r="BB74" s="24"/>
      <c r="BC74" s="24"/>
      <c r="BD74" s="24"/>
      <c r="BE74" s="24"/>
      <c r="BG74" s="24"/>
      <c r="BH74" s="24"/>
      <c r="BI74" s="24"/>
      <c r="BJ74" s="24"/>
      <c r="BL74" s="24"/>
      <c r="BM74" s="24"/>
      <c r="BN74" s="24"/>
      <c r="BO74" s="24"/>
      <c r="BP74" s="24"/>
    </row>
    <row r="75" spans="1:87" x14ac:dyDescent="0.35">
      <c r="A75" s="17"/>
      <c r="B75" s="28">
        <v>12</v>
      </c>
      <c r="C75" s="17"/>
      <c r="D75" s="24"/>
      <c r="E75" s="24"/>
      <c r="F75" s="24"/>
      <c r="G75" s="24"/>
      <c r="H75" s="24"/>
      <c r="I75" s="24"/>
      <c r="J75" s="24"/>
      <c r="K75" s="24"/>
      <c r="L75" s="24"/>
      <c r="M75" s="33"/>
      <c r="N75" s="24"/>
      <c r="O75" s="24"/>
      <c r="P75" s="24"/>
      <c r="Q75" s="24"/>
      <c r="R75" s="24"/>
      <c r="S75" s="24"/>
      <c r="T75" s="24"/>
      <c r="U75" s="24"/>
      <c r="V75" s="24"/>
      <c r="W75" s="33"/>
      <c r="X75" s="24"/>
      <c r="Y75" s="24"/>
      <c r="Z75" s="24"/>
      <c r="AA75" s="24"/>
      <c r="AB75" s="24"/>
      <c r="AC75" s="24"/>
      <c r="AD75" s="24"/>
      <c r="AE75" s="24"/>
      <c r="AF75" s="24"/>
      <c r="AG75" s="33"/>
      <c r="AH75" s="24"/>
      <c r="AI75" s="24"/>
      <c r="AJ75" s="24"/>
      <c r="AK75" s="24"/>
      <c r="AL75" s="24"/>
      <c r="AM75" s="24"/>
      <c r="AN75" s="24"/>
      <c r="AO75" s="24"/>
      <c r="AP75" s="24"/>
      <c r="AR75" s="24"/>
      <c r="AS75" s="24"/>
      <c r="AT75" s="24"/>
      <c r="AU75" s="24"/>
      <c r="AW75" s="24"/>
      <c r="AX75" s="24"/>
      <c r="AY75" s="24"/>
      <c r="AZ75" s="24"/>
      <c r="BB75" s="24"/>
      <c r="BC75" s="24"/>
      <c r="BD75" s="24"/>
      <c r="BE75" s="24"/>
      <c r="BG75" s="24"/>
      <c r="BH75" s="24"/>
      <c r="BI75" s="24"/>
      <c r="BJ75" s="24"/>
      <c r="BL75" s="24"/>
      <c r="BM75" s="24"/>
      <c r="BN75" s="24"/>
      <c r="BO75" s="24"/>
      <c r="BP75" s="24"/>
    </row>
    <row r="76" spans="1:87" x14ac:dyDescent="0.35">
      <c r="A76" s="17"/>
      <c r="B76" s="28">
        <v>13</v>
      </c>
      <c r="C76" s="17"/>
      <c r="D76" s="24">
        <v>62</v>
      </c>
      <c r="E76" s="24">
        <v>61</v>
      </c>
      <c r="F76" s="24">
        <v>65</v>
      </c>
      <c r="G76" s="24">
        <v>60</v>
      </c>
      <c r="H76" s="24">
        <v>64</v>
      </c>
      <c r="I76" s="24">
        <f t="shared" si="58"/>
        <v>63</v>
      </c>
      <c r="J76" s="24">
        <f t="shared" si="59"/>
        <v>62</v>
      </c>
      <c r="K76" s="24">
        <f t="shared" si="60"/>
        <v>62.5</v>
      </c>
      <c r="L76" s="24">
        <f t="shared" si="61"/>
        <v>62.4</v>
      </c>
      <c r="M76" s="33"/>
      <c r="N76" s="24">
        <v>51</v>
      </c>
      <c r="O76" s="24">
        <v>48</v>
      </c>
      <c r="P76" s="24">
        <v>48</v>
      </c>
      <c r="Q76" s="24">
        <v>70</v>
      </c>
      <c r="R76" s="24">
        <v>69</v>
      </c>
      <c r="S76" s="24">
        <f t="shared" si="62"/>
        <v>48</v>
      </c>
      <c r="T76" s="24">
        <f t="shared" si="63"/>
        <v>55.333333333333336</v>
      </c>
      <c r="U76" s="24">
        <f t="shared" si="64"/>
        <v>58.75</v>
      </c>
      <c r="V76" s="24">
        <f t="shared" si="65"/>
        <v>57.2</v>
      </c>
      <c r="W76" s="33"/>
      <c r="X76" s="24">
        <v>43</v>
      </c>
      <c r="Y76" s="24">
        <v>47</v>
      </c>
      <c r="Z76" s="24">
        <v>45</v>
      </c>
      <c r="AA76" s="24">
        <v>47</v>
      </c>
      <c r="AB76" s="24">
        <v>60</v>
      </c>
      <c r="AC76" s="24">
        <f t="shared" si="66"/>
        <v>46</v>
      </c>
      <c r="AD76" s="24">
        <f t="shared" si="67"/>
        <v>46.333333333333336</v>
      </c>
      <c r="AE76" s="24">
        <f t="shared" si="68"/>
        <v>49.75</v>
      </c>
      <c r="AF76" s="24">
        <f t="shared" si="69"/>
        <v>48.4</v>
      </c>
      <c r="AG76" s="33"/>
      <c r="AH76" s="24">
        <v>43</v>
      </c>
      <c r="AI76" s="24">
        <v>48</v>
      </c>
      <c r="AJ76" s="24">
        <v>44</v>
      </c>
      <c r="AK76" s="24">
        <v>47</v>
      </c>
      <c r="AL76" s="24">
        <v>46</v>
      </c>
      <c r="AM76" s="24">
        <f t="shared" si="70"/>
        <v>46</v>
      </c>
      <c r="AN76" s="24">
        <f t="shared" si="71"/>
        <v>46.333333333333336</v>
      </c>
      <c r="AO76" s="24">
        <f t="shared" si="72"/>
        <v>46.25</v>
      </c>
      <c r="AP76" s="24">
        <f t="shared" si="73"/>
        <v>45.6</v>
      </c>
      <c r="AR76" s="24"/>
      <c r="AS76" s="24"/>
      <c r="AT76" s="24"/>
      <c r="AU76" s="24"/>
      <c r="AW76" s="24"/>
      <c r="AX76" s="24"/>
      <c r="AY76" s="24"/>
      <c r="AZ76" s="24"/>
      <c r="BB76" s="24"/>
      <c r="BC76" s="24"/>
      <c r="BD76" s="24"/>
      <c r="BE76" s="24"/>
      <c r="BG76" s="24"/>
      <c r="BH76" s="24"/>
      <c r="BI76" s="24"/>
      <c r="BJ76" s="24"/>
      <c r="BL76" s="24"/>
      <c r="BM76" s="24"/>
      <c r="BN76" s="24"/>
      <c r="BO76" s="24"/>
      <c r="BP76" s="24"/>
    </row>
    <row r="77" spans="1:87" x14ac:dyDescent="0.35">
      <c r="A77" s="17"/>
      <c r="B77" s="28">
        <v>14</v>
      </c>
      <c r="C77" s="17"/>
      <c r="D77" s="24">
        <v>64</v>
      </c>
      <c r="E77" s="24">
        <v>67</v>
      </c>
      <c r="F77" s="24">
        <v>67</v>
      </c>
      <c r="G77" s="24">
        <v>68</v>
      </c>
      <c r="H77" s="24">
        <v>65</v>
      </c>
      <c r="I77" s="24">
        <f t="shared" si="58"/>
        <v>67</v>
      </c>
      <c r="J77" s="24">
        <f t="shared" si="59"/>
        <v>67.333333333333329</v>
      </c>
      <c r="K77" s="24">
        <f t="shared" si="60"/>
        <v>66.75</v>
      </c>
      <c r="L77" s="24">
        <f t="shared" si="61"/>
        <v>66.2</v>
      </c>
      <c r="M77" s="33"/>
      <c r="N77" s="24">
        <v>61</v>
      </c>
      <c r="O77" s="24">
        <v>56</v>
      </c>
      <c r="P77" s="24">
        <v>58</v>
      </c>
      <c r="Q77" s="24">
        <v>55</v>
      </c>
      <c r="R77" s="24">
        <v>58</v>
      </c>
      <c r="S77" s="24">
        <f t="shared" si="62"/>
        <v>57</v>
      </c>
      <c r="T77" s="24">
        <f t="shared" si="63"/>
        <v>56.333333333333336</v>
      </c>
      <c r="U77" s="24">
        <f t="shared" si="64"/>
        <v>56.75</v>
      </c>
      <c r="V77" s="24">
        <f t="shared" si="65"/>
        <v>57.6</v>
      </c>
      <c r="W77" s="33"/>
      <c r="X77" s="24">
        <v>59</v>
      </c>
      <c r="Y77" s="24">
        <v>56</v>
      </c>
      <c r="Z77" s="24">
        <v>69</v>
      </c>
      <c r="AA77" s="24">
        <v>52</v>
      </c>
      <c r="AB77" s="24">
        <v>50</v>
      </c>
      <c r="AC77" s="24">
        <f t="shared" si="66"/>
        <v>62.5</v>
      </c>
      <c r="AD77" s="24">
        <f t="shared" si="67"/>
        <v>59</v>
      </c>
      <c r="AE77" s="24">
        <f t="shared" si="68"/>
        <v>56.75</v>
      </c>
      <c r="AF77" s="24">
        <f t="shared" si="69"/>
        <v>57.2</v>
      </c>
      <c r="AG77" s="33"/>
      <c r="AH77" s="24">
        <v>50</v>
      </c>
      <c r="AI77" s="24">
        <v>47</v>
      </c>
      <c r="AJ77" s="24">
        <v>45</v>
      </c>
      <c r="AK77" s="24">
        <v>53</v>
      </c>
      <c r="AL77" s="24">
        <v>43</v>
      </c>
      <c r="AM77" s="24">
        <f t="shared" si="70"/>
        <v>46</v>
      </c>
      <c r="AN77" s="24">
        <f t="shared" si="71"/>
        <v>48.333333333333336</v>
      </c>
      <c r="AO77" s="24">
        <f t="shared" si="72"/>
        <v>47</v>
      </c>
      <c r="AP77" s="24">
        <f t="shared" si="73"/>
        <v>47.6</v>
      </c>
      <c r="AR77" s="24"/>
      <c r="AS77" s="24"/>
      <c r="AT77" s="24"/>
      <c r="AU77" s="24"/>
      <c r="AW77" s="24"/>
      <c r="AX77" s="24"/>
      <c r="AY77" s="24"/>
      <c r="AZ77" s="24"/>
      <c r="BB77" s="24"/>
      <c r="BC77" s="24"/>
      <c r="BD77" s="24"/>
      <c r="BE77" s="24"/>
      <c r="BG77" s="24"/>
      <c r="BH77" s="24"/>
      <c r="BI77" s="24"/>
      <c r="BJ77" s="24"/>
      <c r="BL77" s="24"/>
      <c r="BM77" s="24"/>
      <c r="BN77" s="24"/>
      <c r="BO77" s="24"/>
      <c r="BP77" s="24"/>
    </row>
    <row r="78" spans="1:87" x14ac:dyDescent="0.35">
      <c r="A78" s="17"/>
      <c r="B78" s="17"/>
      <c r="C78" s="17"/>
      <c r="D78" s="24">
        <v>53</v>
      </c>
      <c r="E78" s="24">
        <v>52</v>
      </c>
      <c r="F78" s="24">
        <v>51</v>
      </c>
      <c r="G78" s="24">
        <v>52</v>
      </c>
      <c r="H78" s="24">
        <v>49</v>
      </c>
      <c r="I78" s="24">
        <f t="shared" si="58"/>
        <v>51.5</v>
      </c>
      <c r="J78" s="24">
        <f t="shared" si="59"/>
        <v>51.666666666666664</v>
      </c>
      <c r="K78" s="24">
        <f t="shared" si="60"/>
        <v>51</v>
      </c>
      <c r="L78" s="24">
        <f t="shared" si="61"/>
        <v>51.4</v>
      </c>
      <c r="M78" s="33"/>
      <c r="N78" s="24">
        <v>45</v>
      </c>
      <c r="O78" s="24">
        <v>46</v>
      </c>
      <c r="P78" s="24">
        <v>45</v>
      </c>
      <c r="Q78" s="24">
        <v>49</v>
      </c>
      <c r="R78" s="24">
        <v>46</v>
      </c>
      <c r="S78" s="24">
        <f t="shared" si="62"/>
        <v>45.5</v>
      </c>
      <c r="T78" s="24">
        <f t="shared" si="63"/>
        <v>46.666666666666664</v>
      </c>
      <c r="U78" s="24">
        <f t="shared" si="64"/>
        <v>46.5</v>
      </c>
      <c r="V78" s="24">
        <f t="shared" si="65"/>
        <v>46.2</v>
      </c>
      <c r="W78" s="33"/>
      <c r="X78" s="24">
        <v>44</v>
      </c>
      <c r="Y78" s="24">
        <v>42</v>
      </c>
      <c r="Z78" s="24">
        <v>44</v>
      </c>
      <c r="AA78" s="24">
        <v>40</v>
      </c>
      <c r="AB78" s="24">
        <v>38</v>
      </c>
      <c r="AC78" s="24">
        <f t="shared" si="66"/>
        <v>43</v>
      </c>
      <c r="AD78" s="24">
        <f t="shared" si="67"/>
        <v>42</v>
      </c>
      <c r="AE78" s="24">
        <f t="shared" si="68"/>
        <v>41</v>
      </c>
      <c r="AF78" s="24">
        <f t="shared" si="69"/>
        <v>41.6</v>
      </c>
      <c r="AG78" s="33"/>
      <c r="AH78" s="24">
        <v>40</v>
      </c>
      <c r="AI78" s="24">
        <v>40</v>
      </c>
      <c r="AJ78" s="24">
        <v>41</v>
      </c>
      <c r="AK78" s="24">
        <v>40</v>
      </c>
      <c r="AL78" s="24">
        <v>39</v>
      </c>
      <c r="AM78" s="24">
        <f t="shared" si="70"/>
        <v>40.5</v>
      </c>
      <c r="AN78" s="24">
        <f t="shared" si="71"/>
        <v>40.333333333333336</v>
      </c>
      <c r="AO78" s="24">
        <f t="shared" si="72"/>
        <v>40</v>
      </c>
      <c r="AP78" s="24">
        <f t="shared" si="73"/>
        <v>40</v>
      </c>
      <c r="AR78" s="24"/>
      <c r="AS78" s="24"/>
      <c r="AT78" s="24"/>
      <c r="AU78" s="24"/>
      <c r="AW78" s="24"/>
      <c r="AX78" s="24"/>
      <c r="AY78" s="24"/>
      <c r="AZ78" s="24"/>
      <c r="BB78" s="24"/>
      <c r="BC78" s="24"/>
      <c r="BD78" s="24"/>
      <c r="BE78" s="24"/>
      <c r="BG78" s="24"/>
      <c r="BH78" s="24"/>
      <c r="BI78" s="24"/>
      <c r="BJ78" s="24"/>
      <c r="BL78" s="24"/>
      <c r="BM78" s="24"/>
      <c r="BN78" s="24"/>
      <c r="BO78" s="24"/>
      <c r="BP78" s="24"/>
    </row>
    <row r="79" spans="1:87" x14ac:dyDescent="0.35">
      <c r="A79" s="17"/>
      <c r="B79" s="22"/>
      <c r="C79" s="17"/>
      <c r="D79" s="24">
        <v>48</v>
      </c>
      <c r="E79" s="24">
        <v>50</v>
      </c>
      <c r="F79" s="24">
        <v>53</v>
      </c>
      <c r="G79" s="24">
        <v>54</v>
      </c>
      <c r="H79" s="24">
        <v>57</v>
      </c>
      <c r="I79" s="24">
        <f>AVERAGE(E79:F79)</f>
        <v>51.5</v>
      </c>
      <c r="J79" s="24">
        <f t="shared" si="59"/>
        <v>52.333333333333336</v>
      </c>
      <c r="K79" s="24">
        <f t="shared" si="60"/>
        <v>53.5</v>
      </c>
      <c r="L79" s="24">
        <f t="shared" si="61"/>
        <v>52.4</v>
      </c>
      <c r="M79" s="33"/>
      <c r="N79" s="24">
        <v>48</v>
      </c>
      <c r="O79" s="24">
        <v>48</v>
      </c>
      <c r="P79" s="24">
        <v>47</v>
      </c>
      <c r="Q79" s="24">
        <v>47</v>
      </c>
      <c r="R79" s="24">
        <v>44</v>
      </c>
      <c r="S79" s="24">
        <f t="shared" si="62"/>
        <v>47.5</v>
      </c>
      <c r="T79" s="24">
        <f t="shared" si="63"/>
        <v>47.333333333333336</v>
      </c>
      <c r="U79" s="24">
        <f t="shared" si="64"/>
        <v>46.5</v>
      </c>
      <c r="V79" s="24">
        <f t="shared" si="65"/>
        <v>46.8</v>
      </c>
      <c r="W79" s="33"/>
      <c r="X79" s="24">
        <v>43</v>
      </c>
      <c r="Y79" s="24">
        <v>44</v>
      </c>
      <c r="Z79" s="24">
        <v>41</v>
      </c>
      <c r="AA79" s="24">
        <v>44</v>
      </c>
      <c r="AB79" s="24">
        <v>42</v>
      </c>
      <c r="AC79" s="24">
        <f t="shared" si="66"/>
        <v>42.5</v>
      </c>
      <c r="AD79" s="24">
        <f t="shared" si="67"/>
        <v>43</v>
      </c>
      <c r="AE79" s="24">
        <f t="shared" si="68"/>
        <v>42.75</v>
      </c>
      <c r="AF79" s="24">
        <f t="shared" si="69"/>
        <v>42.8</v>
      </c>
      <c r="AG79" s="33"/>
      <c r="AH79" s="24">
        <v>39</v>
      </c>
      <c r="AI79" s="24">
        <v>41</v>
      </c>
      <c r="AJ79" s="24">
        <v>41</v>
      </c>
      <c r="AK79" s="24">
        <v>40</v>
      </c>
      <c r="AL79" s="24">
        <v>40</v>
      </c>
      <c r="AM79" s="24">
        <f t="shared" si="70"/>
        <v>41</v>
      </c>
      <c r="AN79" s="24">
        <f t="shared" si="71"/>
        <v>40.666666666666664</v>
      </c>
      <c r="AO79" s="24">
        <f t="shared" si="72"/>
        <v>40.5</v>
      </c>
      <c r="AP79" s="24">
        <f t="shared" si="73"/>
        <v>40.200000000000003</v>
      </c>
      <c r="AR79" s="24"/>
      <c r="AS79" s="24"/>
      <c r="AT79" s="24"/>
      <c r="AU79" s="24"/>
      <c r="AW79" s="24"/>
      <c r="AX79" s="24"/>
      <c r="AY79" s="24"/>
      <c r="AZ79" s="24"/>
      <c r="BB79" s="24"/>
      <c r="BC79" s="24"/>
      <c r="BD79" s="24"/>
      <c r="BE79" s="24"/>
      <c r="BG79" s="24"/>
      <c r="BH79" s="24"/>
      <c r="BI79" s="24"/>
      <c r="BJ79" s="24"/>
      <c r="BL79" s="24"/>
      <c r="BM79" s="24"/>
      <c r="BN79" s="24"/>
      <c r="BO79" s="24"/>
      <c r="BP79" s="24"/>
    </row>
    <row r="80" spans="1:87" x14ac:dyDescent="0.35">
      <c r="A80" s="17"/>
      <c r="B80" s="23"/>
      <c r="C80" s="17"/>
      <c r="D80" s="18"/>
      <c r="E80" s="18"/>
      <c r="F80" s="18"/>
      <c r="G80" s="18"/>
      <c r="H80" s="18"/>
      <c r="I80" s="18"/>
      <c r="J80" s="18"/>
      <c r="K80" s="18"/>
      <c r="L80" s="18"/>
      <c r="M80" s="33"/>
      <c r="N80" s="18"/>
      <c r="O80" s="18"/>
      <c r="P80" s="18"/>
      <c r="Q80" s="18"/>
      <c r="R80" s="18"/>
      <c r="S80" s="18"/>
      <c r="T80" s="18"/>
      <c r="U80" s="18"/>
      <c r="V80" s="18"/>
      <c r="W80" s="33"/>
      <c r="X80" s="18"/>
      <c r="Y80" s="18"/>
      <c r="Z80" s="18"/>
      <c r="AA80" s="18"/>
      <c r="AB80" s="18"/>
      <c r="AC80" s="18"/>
      <c r="AD80" s="18"/>
      <c r="AE80" s="18"/>
      <c r="AF80" s="18"/>
      <c r="AG80" s="33"/>
      <c r="AH80" s="18"/>
      <c r="AI80" s="18"/>
      <c r="AJ80" s="18"/>
      <c r="AK80" s="18"/>
      <c r="AL80" s="18"/>
      <c r="AM80" s="18"/>
      <c r="AN80" s="18"/>
      <c r="AO80" s="18"/>
      <c r="AP80" s="18"/>
      <c r="AR80" s="24"/>
      <c r="AS80" s="24"/>
      <c r="AT80" s="24"/>
      <c r="AU80" s="24"/>
      <c r="AW80" s="24"/>
      <c r="AX80" s="24"/>
      <c r="AY80" s="24"/>
      <c r="AZ80" s="24"/>
      <c r="BB80" s="24"/>
      <c r="BC80" s="24"/>
      <c r="BD80" s="24"/>
      <c r="BE80" s="24"/>
      <c r="BG80" s="24"/>
      <c r="BH80" s="24"/>
      <c r="BI80" s="24"/>
      <c r="BJ80" s="24"/>
      <c r="BL80" s="24"/>
      <c r="BM80" s="24"/>
      <c r="BN80" s="24"/>
      <c r="BO80" s="24"/>
      <c r="BP80" s="24"/>
    </row>
    <row r="81" spans="1:87" x14ac:dyDescent="0.35">
      <c r="A81" s="17"/>
      <c r="B81" s="17"/>
      <c r="C81" s="18" t="e">
        <f t="shared" ref="C81" si="74">AVERAGE(C68:C72)</f>
        <v>#DIV/0!</v>
      </c>
      <c r="D81" s="23">
        <f>AVERAGE(D68:D79)</f>
        <v>58.727272727272727</v>
      </c>
      <c r="E81" s="23">
        <f>AVERAGE(E68:E79)</f>
        <v>59.454545454545453</v>
      </c>
      <c r="F81" s="23">
        <f t="shared" ref="F81:AP81" si="75">AVERAGE(F68:F79)</f>
        <v>60.18181818181818</v>
      </c>
      <c r="G81" s="23">
        <f t="shared" si="75"/>
        <v>60.363636363636367</v>
      </c>
      <c r="H81" s="23">
        <f t="shared" si="75"/>
        <v>59.454545454545453</v>
      </c>
      <c r="I81" s="23">
        <f t="shared" si="75"/>
        <v>59.81818181818182</v>
      </c>
      <c r="J81" s="23">
        <f t="shared" si="75"/>
        <v>60</v>
      </c>
      <c r="K81" s="23">
        <f t="shared" si="75"/>
        <v>59.863636363636367</v>
      </c>
      <c r="L81" s="23">
        <f t="shared" si="75"/>
        <v>59.636363636363633</v>
      </c>
      <c r="M81" s="37" t="e">
        <f t="shared" si="75"/>
        <v>#DIV/0!</v>
      </c>
      <c r="N81" s="23">
        <f t="shared" si="75"/>
        <v>53.272727272727273</v>
      </c>
      <c r="O81" s="23">
        <f t="shared" si="75"/>
        <v>52.090909090909093</v>
      </c>
      <c r="P81" s="23">
        <f t="shared" si="75"/>
        <v>52.363636363636367</v>
      </c>
      <c r="Q81" s="23">
        <f t="shared" si="75"/>
        <v>56.545454545454547</v>
      </c>
      <c r="R81" s="23">
        <f t="shared" si="75"/>
        <v>56.454545454545453</v>
      </c>
      <c r="S81" s="23">
        <f t="shared" si="75"/>
        <v>52.227272727272727</v>
      </c>
      <c r="T81" s="23">
        <f t="shared" si="75"/>
        <v>53.666666666666657</v>
      </c>
      <c r="U81" s="23">
        <f t="shared" si="75"/>
        <v>54.363636363636367</v>
      </c>
      <c r="V81" s="23">
        <f t="shared" si="75"/>
        <v>54.145454545454548</v>
      </c>
      <c r="W81" s="37" t="e">
        <f t="shared" si="75"/>
        <v>#DIV/0!</v>
      </c>
      <c r="X81" s="23">
        <f t="shared" si="75"/>
        <v>47.909090909090907</v>
      </c>
      <c r="Y81" s="23">
        <f t="shared" si="75"/>
        <v>50.272727272727273</v>
      </c>
      <c r="Z81" s="23">
        <f t="shared" si="75"/>
        <v>51.272727272727273</v>
      </c>
      <c r="AA81" s="23">
        <f t="shared" si="75"/>
        <v>51.81818181818182</v>
      </c>
      <c r="AB81" s="23">
        <f t="shared" si="75"/>
        <v>51.545454545454547</v>
      </c>
      <c r="AC81" s="23">
        <f t="shared" si="75"/>
        <v>50.363636363636367</v>
      </c>
      <c r="AD81" s="23">
        <f t="shared" si="75"/>
        <v>51.121212121212118</v>
      </c>
      <c r="AE81" s="23">
        <f t="shared" si="75"/>
        <v>51.227272727272727</v>
      </c>
      <c r="AF81" s="23">
        <f t="shared" si="75"/>
        <v>50.563636363636348</v>
      </c>
      <c r="AG81" s="37" t="e">
        <f t="shared" si="75"/>
        <v>#DIV/0!</v>
      </c>
      <c r="AH81" s="23">
        <f t="shared" si="75"/>
        <v>47.454545454545453</v>
      </c>
      <c r="AI81" s="23">
        <f t="shared" si="75"/>
        <v>47.18181818181818</v>
      </c>
      <c r="AJ81" s="23">
        <f t="shared" si="75"/>
        <v>47.18181818181818</v>
      </c>
      <c r="AK81" s="23">
        <f t="shared" si="75"/>
        <v>48.18181818181818</v>
      </c>
      <c r="AL81" s="23">
        <f t="shared" si="75"/>
        <v>48.363636363636367</v>
      </c>
      <c r="AM81" s="23">
        <f t="shared" si="75"/>
        <v>47.136363636363633</v>
      </c>
      <c r="AN81" s="23">
        <f t="shared" si="75"/>
        <v>47.515151515151508</v>
      </c>
      <c r="AO81" s="23">
        <f t="shared" si="75"/>
        <v>47.727272727272727</v>
      </c>
      <c r="AP81" s="23">
        <f t="shared" si="75"/>
        <v>47.672727272727279</v>
      </c>
      <c r="AR81" s="24"/>
      <c r="AS81" s="24"/>
      <c r="AT81" s="24"/>
      <c r="AU81" s="24"/>
      <c r="AW81" s="24"/>
      <c r="AX81" s="24"/>
      <c r="AY81" s="24"/>
      <c r="AZ81" s="24"/>
      <c r="BB81" s="24"/>
      <c r="BC81" s="24"/>
      <c r="BD81" s="24"/>
      <c r="BE81" s="24"/>
      <c r="BG81" s="24"/>
      <c r="BH81" s="24"/>
      <c r="BI81" s="24"/>
      <c r="BJ81" s="24"/>
      <c r="BL81" s="24"/>
      <c r="BM81" s="24"/>
      <c r="BN81" s="24"/>
      <c r="BO81" s="24"/>
      <c r="BP81" s="24"/>
      <c r="BV81" s="114"/>
      <c r="BW81" s="114"/>
      <c r="BX81" s="114"/>
      <c r="BY81" s="114"/>
      <c r="BZ81" s="24"/>
      <c r="CA81" s="114"/>
      <c r="CB81" s="114"/>
      <c r="CC81" s="114"/>
      <c r="CD81" s="114"/>
      <c r="CE81" s="24"/>
      <c r="CF81" s="114"/>
      <c r="CG81" s="114"/>
      <c r="CH81" s="114"/>
      <c r="CI81" s="114"/>
    </row>
    <row r="82" spans="1:87" x14ac:dyDescent="0.35">
      <c r="A82" s="18"/>
      <c r="C82" s="18" t="e">
        <f t="shared" ref="C82" si="76">STDEV(C68:C72)</f>
        <v>#DIV/0!</v>
      </c>
      <c r="D82" s="23">
        <f>STDEV(D68:D79)</f>
        <v>8.9004596408377488</v>
      </c>
      <c r="E82" s="23">
        <f>STDEV(E68:E79)</f>
        <v>9.4590024459626409</v>
      </c>
      <c r="F82" s="23">
        <f t="shared" ref="F82:AP82" si="77">STDEV(F68:F79)</f>
        <v>9.495453457504599</v>
      </c>
      <c r="G82" s="23">
        <f t="shared" si="77"/>
        <v>10.993386441608681</v>
      </c>
      <c r="H82" s="23">
        <f t="shared" si="77"/>
        <v>10.415024112921065</v>
      </c>
      <c r="I82" s="23">
        <f t="shared" si="77"/>
        <v>9.4108254878961617</v>
      </c>
      <c r="J82" s="23">
        <f t="shared" si="77"/>
        <v>9.8296603309688493</v>
      </c>
      <c r="K82" s="23">
        <f t="shared" si="77"/>
        <v>9.9035117738378826</v>
      </c>
      <c r="L82" s="23">
        <f t="shared" si="77"/>
        <v>9.6419160675949218</v>
      </c>
      <c r="M82" s="37" t="e">
        <f t="shared" si="77"/>
        <v>#DIV/0!</v>
      </c>
      <c r="N82" s="23">
        <f t="shared" si="77"/>
        <v>7.4308937428940522</v>
      </c>
      <c r="O82" s="23">
        <f t="shared" si="77"/>
        <v>6.7446948849380277</v>
      </c>
      <c r="P82" s="23">
        <f t="shared" si="77"/>
        <v>6.531044744491159</v>
      </c>
      <c r="Q82" s="23">
        <f t="shared" si="77"/>
        <v>9.0924544141132326</v>
      </c>
      <c r="R82" s="23">
        <f t="shared" si="77"/>
        <v>9.8728277242503939</v>
      </c>
      <c r="S82" s="23">
        <f t="shared" si="77"/>
        <v>6.574053682331928</v>
      </c>
      <c r="T82" s="23">
        <f t="shared" si="77"/>
        <v>6.7461923416926117</v>
      </c>
      <c r="U82" s="23">
        <f t="shared" si="77"/>
        <v>7.3249263105198255</v>
      </c>
      <c r="V82" s="23">
        <f t="shared" si="77"/>
        <v>7.1549093126836283</v>
      </c>
      <c r="W82" s="37" t="e">
        <f t="shared" si="77"/>
        <v>#DIV/0!</v>
      </c>
      <c r="X82" s="23">
        <f t="shared" si="77"/>
        <v>5.8387420812114312</v>
      </c>
      <c r="Y82" s="23">
        <f t="shared" si="77"/>
        <v>7.0155671059567224</v>
      </c>
      <c r="Z82" s="23">
        <f t="shared" si="77"/>
        <v>10.36427430253474</v>
      </c>
      <c r="AA82" s="23">
        <f t="shared" si="77"/>
        <v>11.241158141563368</v>
      </c>
      <c r="AB82" s="23">
        <f t="shared" si="77"/>
        <v>10.221190110389651</v>
      </c>
      <c r="AC82" s="23">
        <f t="shared" si="77"/>
        <v>8.9529070951588441</v>
      </c>
      <c r="AD82" s="23">
        <f t="shared" si="77"/>
        <v>9.039755069534376</v>
      </c>
      <c r="AE82" s="23">
        <f t="shared" si="77"/>
        <v>8.9891980631301021</v>
      </c>
      <c r="AF82" s="23">
        <f t="shared" si="77"/>
        <v>8.1867298388640997</v>
      </c>
      <c r="AG82" s="37" t="e">
        <f t="shared" si="77"/>
        <v>#DIV/0!</v>
      </c>
      <c r="AH82" s="23">
        <f t="shared" si="77"/>
        <v>7.69887831263277</v>
      </c>
      <c r="AI82" s="23">
        <f t="shared" si="77"/>
        <v>7.8716984421175837</v>
      </c>
      <c r="AJ82" s="23">
        <f t="shared" si="77"/>
        <v>8.4002164474277912</v>
      </c>
      <c r="AK82" s="23">
        <f t="shared" si="77"/>
        <v>9.2500614248574795</v>
      </c>
      <c r="AL82" s="23">
        <f t="shared" si="77"/>
        <v>10.259363793849285</v>
      </c>
      <c r="AM82" s="23">
        <f t="shared" si="77"/>
        <v>8.0470209055616095</v>
      </c>
      <c r="AN82" s="23">
        <f t="shared" si="77"/>
        <v>8.2264662811409153</v>
      </c>
      <c r="AO82" s="23">
        <f t="shared" si="77"/>
        <v>8.6417985291362811</v>
      </c>
      <c r="AP82" s="23">
        <f t="shared" si="77"/>
        <v>8.3748541371286986</v>
      </c>
      <c r="AR82" s="24"/>
      <c r="AS82" s="24"/>
      <c r="AT82" s="24"/>
      <c r="AU82" s="24"/>
      <c r="AW82" s="24"/>
      <c r="AX82" s="24"/>
      <c r="AY82" s="24"/>
      <c r="AZ82" s="24"/>
      <c r="BB82" s="24"/>
      <c r="BC82" s="24"/>
      <c r="BD82" s="24"/>
      <c r="BE82" s="24"/>
      <c r="BG82" s="24"/>
      <c r="BH82" s="24"/>
      <c r="BI82" s="24"/>
      <c r="BJ82" s="24"/>
      <c r="BL82" s="24"/>
      <c r="BM82" s="24"/>
      <c r="BN82" s="24"/>
      <c r="BO82" s="24"/>
      <c r="BP82" s="24"/>
    </row>
    <row r="83" spans="1:87" x14ac:dyDescent="0.35">
      <c r="A83" s="17"/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21"/>
      <c r="N83" s="18"/>
      <c r="O83" s="18"/>
      <c r="P83" s="18"/>
      <c r="Q83" s="18"/>
      <c r="R83" s="18"/>
      <c r="S83" s="18"/>
      <c r="T83" s="18"/>
      <c r="U83" s="18"/>
      <c r="V83" s="18"/>
      <c r="W83" s="33"/>
      <c r="X83" s="18"/>
      <c r="Y83" s="18"/>
      <c r="Z83" s="18"/>
      <c r="AA83" s="18"/>
      <c r="AB83" s="18"/>
      <c r="AC83" s="18"/>
      <c r="AD83" s="18"/>
      <c r="AE83" s="18"/>
      <c r="AF83" s="18"/>
      <c r="AG83" s="21"/>
      <c r="AH83" s="18"/>
      <c r="AI83" s="18"/>
      <c r="AJ83" s="18"/>
      <c r="AK83" s="18"/>
      <c r="AL83" s="18"/>
      <c r="AM83" s="18"/>
      <c r="AN83" s="18"/>
      <c r="AO83" s="18"/>
      <c r="AP83" s="18"/>
      <c r="AR83" s="24"/>
      <c r="AS83" s="24"/>
      <c r="AT83" s="24"/>
      <c r="AU83" s="24"/>
      <c r="AW83" s="24"/>
      <c r="AX83" s="24"/>
      <c r="AY83" s="24"/>
      <c r="AZ83" s="24"/>
      <c r="BB83" s="24"/>
      <c r="BC83" s="24"/>
      <c r="BD83" s="24"/>
      <c r="BE83" s="24"/>
      <c r="BG83" s="24"/>
      <c r="BH83" s="24"/>
      <c r="BI83" s="24"/>
      <c r="BJ83" s="24"/>
      <c r="BL83" s="24"/>
      <c r="BM83" s="24"/>
      <c r="BN83" s="24"/>
      <c r="BO83" s="24"/>
      <c r="BP83" s="24"/>
    </row>
    <row r="84" spans="1:87" x14ac:dyDescent="0.35">
      <c r="E84" s="32"/>
      <c r="F84" s="32"/>
      <c r="G84" s="32"/>
      <c r="H84" s="32"/>
      <c r="I84" s="31"/>
      <c r="J84" s="31"/>
      <c r="K84" s="31"/>
      <c r="L84" s="31"/>
      <c r="M84" s="32"/>
      <c r="N84" s="32"/>
      <c r="O84" s="32"/>
      <c r="P84" s="32"/>
      <c r="Q84" s="32"/>
      <c r="R84" s="32"/>
      <c r="S84" s="31"/>
      <c r="T84" s="31"/>
      <c r="U84" s="31"/>
      <c r="V84" s="31"/>
      <c r="X84" s="32"/>
      <c r="Y84" s="32"/>
      <c r="Z84" s="32"/>
      <c r="AA84" s="32"/>
      <c r="AB84" s="32"/>
      <c r="AC84" s="31"/>
      <c r="AD84" s="31"/>
      <c r="AE84" s="31"/>
      <c r="AF84" s="31"/>
      <c r="AH84" s="32"/>
      <c r="AI84" s="32"/>
      <c r="AJ84" s="32"/>
      <c r="AK84" s="32"/>
      <c r="AL84" s="32"/>
      <c r="AM84" s="31"/>
      <c r="AN84" s="31"/>
      <c r="AO84" s="31"/>
      <c r="AP84" s="31"/>
      <c r="AR84" s="31"/>
      <c r="AS84" s="31"/>
      <c r="AT84" s="31"/>
      <c r="AU84" s="31"/>
      <c r="AW84" s="31"/>
      <c r="AX84" s="31"/>
      <c r="AY84" s="31"/>
      <c r="AZ84" s="31"/>
      <c r="BB84" s="31"/>
      <c r="BC84" s="31"/>
      <c r="BD84" s="31"/>
      <c r="BE84" s="31"/>
      <c r="BG84" s="31"/>
      <c r="BH84" s="31"/>
      <c r="BI84" s="31"/>
      <c r="BJ84" s="31"/>
      <c r="BL84" s="31"/>
      <c r="BM84" s="31"/>
      <c r="BN84" s="31"/>
      <c r="BO84" s="31"/>
      <c r="BP84" s="31"/>
    </row>
    <row r="85" spans="1:87" x14ac:dyDescent="0.35">
      <c r="E85" s="32"/>
      <c r="F85" s="32"/>
      <c r="G85" s="32"/>
      <c r="H85" s="32"/>
      <c r="I85" s="31"/>
      <c r="J85" s="31"/>
      <c r="K85" s="31"/>
      <c r="L85" s="31"/>
      <c r="M85" s="32"/>
      <c r="N85" s="32"/>
      <c r="O85" s="32"/>
      <c r="P85" s="32"/>
      <c r="Q85" s="32"/>
      <c r="R85" s="32"/>
      <c r="S85" s="31"/>
      <c r="T85" s="31"/>
      <c r="U85" s="31"/>
      <c r="V85" s="31"/>
      <c r="X85" s="32"/>
      <c r="Y85" s="32"/>
      <c r="Z85" s="32"/>
      <c r="AA85" s="32"/>
      <c r="AB85" s="32"/>
      <c r="AC85" s="31"/>
      <c r="AD85" s="31"/>
      <c r="AE85" s="31"/>
      <c r="AF85" s="31"/>
      <c r="AH85" s="32"/>
      <c r="AI85" s="32"/>
      <c r="AJ85" s="32"/>
      <c r="AK85" s="32"/>
      <c r="AL85" s="32"/>
      <c r="AM85" s="31"/>
      <c r="AN85" s="31"/>
      <c r="AO85" s="31"/>
      <c r="AP85" s="31"/>
      <c r="AR85" s="31"/>
      <c r="AS85" s="31"/>
      <c r="AT85" s="31"/>
      <c r="AU85" s="31"/>
      <c r="AW85" s="31"/>
      <c r="AX85" s="31"/>
      <c r="AY85" s="31"/>
      <c r="AZ85" s="31"/>
      <c r="BB85" s="31"/>
      <c r="BC85" s="31"/>
      <c r="BD85" s="31"/>
      <c r="BE85" s="31"/>
      <c r="BG85" s="31"/>
      <c r="BH85" s="31"/>
      <c r="BI85" s="31"/>
      <c r="BJ85" s="31"/>
      <c r="BL85" s="31"/>
      <c r="BM85" s="31"/>
      <c r="BN85" s="31"/>
      <c r="BO85" s="31"/>
      <c r="BP85" s="31"/>
    </row>
    <row r="86" spans="1:87" x14ac:dyDescent="0.35">
      <c r="E86" s="32"/>
      <c r="F86" s="32"/>
      <c r="G86" s="32"/>
      <c r="H86" s="32"/>
      <c r="I86" s="31"/>
      <c r="J86" s="31"/>
      <c r="K86" s="31"/>
      <c r="L86" s="31"/>
      <c r="M86" s="32"/>
      <c r="N86" s="32"/>
      <c r="O86" s="32"/>
      <c r="P86" s="32"/>
      <c r="Q86" s="32"/>
      <c r="R86" s="32"/>
      <c r="S86" s="31"/>
      <c r="T86" s="31"/>
      <c r="U86" s="31"/>
      <c r="V86" s="31"/>
      <c r="X86" s="32"/>
      <c r="Y86" s="32"/>
      <c r="Z86" s="32"/>
      <c r="AA86" s="32"/>
      <c r="AB86" s="32"/>
      <c r="AC86" s="31"/>
      <c r="AD86" s="31"/>
      <c r="AE86" s="31"/>
      <c r="AF86" s="31"/>
      <c r="AH86" s="32"/>
      <c r="AI86" s="32"/>
      <c r="AJ86" s="32"/>
      <c r="AK86" s="32"/>
      <c r="AL86" s="32"/>
      <c r="AM86" s="31"/>
      <c r="AN86" s="31"/>
      <c r="AO86" s="31"/>
      <c r="AP86" s="31"/>
      <c r="AR86" s="31"/>
      <c r="AS86" s="31"/>
      <c r="AT86" s="31"/>
      <c r="AU86" s="31"/>
      <c r="AW86" s="31"/>
      <c r="AX86" s="31"/>
      <c r="AY86" s="31"/>
      <c r="AZ86" s="31"/>
      <c r="BB86" s="31"/>
      <c r="BC86" s="31"/>
      <c r="BD86" s="31"/>
      <c r="BE86" s="31"/>
      <c r="BG86" s="31"/>
      <c r="BH86" s="31"/>
      <c r="BI86" s="31"/>
      <c r="BJ86" s="31"/>
      <c r="BL86" s="31"/>
      <c r="BM86" s="31"/>
      <c r="BN86" s="31"/>
      <c r="BO86" s="31"/>
      <c r="BP86" s="31"/>
    </row>
    <row r="87" spans="1:87" x14ac:dyDescent="0.35">
      <c r="E87" s="32"/>
      <c r="F87" s="32"/>
      <c r="G87" s="32"/>
      <c r="H87" s="32"/>
      <c r="I87" s="31"/>
      <c r="J87" s="31"/>
      <c r="K87" s="31"/>
      <c r="L87" s="31"/>
      <c r="M87" s="32"/>
      <c r="N87" s="32"/>
      <c r="O87" s="32"/>
      <c r="P87" s="32"/>
      <c r="Q87" s="32"/>
      <c r="R87" s="32"/>
      <c r="S87" s="31"/>
      <c r="T87" s="31"/>
      <c r="U87" s="31"/>
      <c r="V87" s="31"/>
      <c r="X87" s="32"/>
      <c r="Y87" s="32"/>
      <c r="Z87" s="32"/>
      <c r="AA87" s="32"/>
      <c r="AB87" s="32"/>
      <c r="AC87" s="31"/>
      <c r="AD87" s="31"/>
      <c r="AE87" s="31"/>
      <c r="AF87" s="31"/>
      <c r="AH87" s="32"/>
      <c r="AI87" s="32"/>
      <c r="AJ87" s="32"/>
      <c r="AK87" s="32"/>
      <c r="AL87" s="32"/>
      <c r="AM87" s="31"/>
      <c r="AN87" s="31"/>
      <c r="AO87" s="31"/>
      <c r="AP87" s="31"/>
      <c r="AR87" s="31"/>
      <c r="AS87" s="31"/>
      <c r="AT87" s="31"/>
      <c r="AU87" s="31"/>
      <c r="AW87" s="31"/>
      <c r="AX87" s="31"/>
      <c r="AY87" s="31"/>
      <c r="AZ87" s="31"/>
      <c r="BB87" s="31"/>
      <c r="BC87" s="31"/>
      <c r="BD87" s="31"/>
      <c r="BE87" s="31"/>
      <c r="BG87" s="31"/>
      <c r="BH87" s="31"/>
      <c r="BI87" s="31"/>
      <c r="BJ87" s="31"/>
      <c r="BL87" s="31"/>
      <c r="BM87" s="31"/>
      <c r="BN87" s="31"/>
      <c r="BO87" s="31"/>
      <c r="BP87" s="31"/>
    </row>
    <row r="88" spans="1:87" x14ac:dyDescent="0.35">
      <c r="E88" s="32"/>
      <c r="F88" s="32"/>
      <c r="G88" s="32"/>
      <c r="H88" s="32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1"/>
      <c r="T88" s="31"/>
      <c r="U88" s="31"/>
      <c r="V88" s="31"/>
      <c r="X88" s="32"/>
      <c r="Y88" s="32"/>
      <c r="Z88" s="32"/>
      <c r="AA88" s="32"/>
      <c r="AB88" s="32"/>
      <c r="AC88" s="31"/>
      <c r="AD88" s="31"/>
      <c r="AE88" s="31"/>
      <c r="AF88" s="31"/>
      <c r="AH88" s="32"/>
      <c r="AI88" s="32"/>
      <c r="AJ88" s="32"/>
      <c r="AK88" s="32"/>
      <c r="AL88" s="32"/>
      <c r="AM88" s="31"/>
      <c r="AN88" s="31"/>
      <c r="AO88" s="31"/>
      <c r="AP88" s="31"/>
      <c r="AR88" s="31"/>
      <c r="AS88" s="31"/>
      <c r="AT88" s="31"/>
      <c r="AU88" s="31"/>
      <c r="AW88" s="31"/>
      <c r="AX88" s="31"/>
      <c r="AY88" s="31"/>
      <c r="AZ88" s="31"/>
      <c r="BB88" s="31"/>
      <c r="BC88" s="31"/>
      <c r="BD88" s="31"/>
      <c r="BE88" s="31"/>
      <c r="BG88" s="31"/>
      <c r="BH88" s="31"/>
      <c r="BI88" s="31"/>
      <c r="BJ88" s="31"/>
      <c r="BL88" s="31"/>
      <c r="BM88" s="31"/>
      <c r="BN88" s="31"/>
      <c r="BO88" s="31"/>
      <c r="BP88" s="31"/>
    </row>
    <row r="89" spans="1:87" x14ac:dyDescent="0.35">
      <c r="E89" s="32"/>
      <c r="F89" s="32"/>
      <c r="G89" s="32"/>
      <c r="H89" s="32"/>
      <c r="I89" s="31"/>
      <c r="J89" s="31"/>
      <c r="K89" s="31"/>
      <c r="L89" s="31"/>
      <c r="M89" s="32"/>
      <c r="N89" s="32"/>
      <c r="O89" s="32"/>
      <c r="P89" s="32"/>
      <c r="Q89" s="32"/>
      <c r="R89" s="32"/>
      <c r="S89" s="31"/>
      <c r="T89" s="31"/>
      <c r="U89" s="31"/>
      <c r="V89" s="31"/>
      <c r="X89" s="32"/>
      <c r="Y89" s="32"/>
      <c r="Z89" s="32"/>
      <c r="AA89" s="32"/>
      <c r="AB89" s="32"/>
      <c r="AC89" s="31"/>
      <c r="AD89" s="31"/>
      <c r="AE89" s="31"/>
      <c r="AF89" s="31"/>
      <c r="AH89" s="32"/>
      <c r="AI89" s="32"/>
      <c r="AJ89" s="32"/>
      <c r="AK89" s="32"/>
      <c r="AL89" s="32"/>
      <c r="AM89" s="31"/>
      <c r="AN89" s="31"/>
      <c r="AO89" s="31"/>
      <c r="AP89" s="31"/>
      <c r="AR89" s="31"/>
      <c r="AS89" s="31"/>
      <c r="AT89" s="31"/>
      <c r="AU89" s="31"/>
      <c r="AW89" s="31"/>
      <c r="AX89" s="31"/>
      <c r="AY89" s="31"/>
      <c r="AZ89" s="31"/>
      <c r="BB89" s="31"/>
      <c r="BC89" s="31"/>
      <c r="BD89" s="31"/>
      <c r="BE89" s="31"/>
      <c r="BG89" s="31"/>
      <c r="BH89" s="31"/>
      <c r="BI89" s="31"/>
      <c r="BJ89" s="31"/>
      <c r="BL89" s="31"/>
      <c r="BM89" s="31"/>
      <c r="BN89" s="31"/>
      <c r="BO89" s="31"/>
      <c r="BP89" s="31"/>
    </row>
    <row r="90" spans="1:87" x14ac:dyDescent="0.35">
      <c r="E90" s="32"/>
      <c r="F90" s="32"/>
      <c r="O90" s="32"/>
      <c r="Y90" s="32"/>
      <c r="AI90" s="32"/>
    </row>
    <row r="91" spans="1:87" x14ac:dyDescent="0.35">
      <c r="E91" s="32"/>
      <c r="G91" s="32"/>
      <c r="I91" s="31"/>
      <c r="J91" s="31"/>
      <c r="K91" s="31"/>
      <c r="L91" s="31"/>
      <c r="O91" s="32"/>
      <c r="S91" s="31"/>
      <c r="T91" s="31"/>
      <c r="U91" s="31"/>
      <c r="V91" s="31"/>
      <c r="Y91" s="32"/>
      <c r="AC91" s="31"/>
      <c r="AD91" s="31"/>
      <c r="AE91" s="31"/>
      <c r="AF91" s="31"/>
      <c r="AI91" s="32"/>
      <c r="AM91" s="31"/>
      <c r="AN91" s="31"/>
      <c r="AO91" s="31"/>
      <c r="AP91" s="31"/>
      <c r="AR91" s="31"/>
      <c r="AS91" s="31"/>
      <c r="AT91" s="31"/>
      <c r="AU91" s="31"/>
      <c r="AW91" s="31"/>
      <c r="AX91" s="31"/>
      <c r="AY91" s="31"/>
      <c r="AZ91" s="31"/>
      <c r="BB91" s="31"/>
      <c r="BC91" s="31"/>
      <c r="BD91" s="31"/>
      <c r="BE91" s="31"/>
      <c r="BG91" s="31"/>
      <c r="BH91" s="31"/>
      <c r="BI91" s="31"/>
      <c r="BJ91" s="31"/>
      <c r="BL91" s="31"/>
      <c r="BM91" s="31"/>
      <c r="BN91" s="31"/>
      <c r="BO91" s="31"/>
      <c r="BP91" s="31"/>
    </row>
    <row r="92" spans="1:87" x14ac:dyDescent="0.35">
      <c r="E92" s="32"/>
      <c r="G92" s="32"/>
      <c r="I92" s="31"/>
      <c r="J92" s="31"/>
      <c r="K92" s="31"/>
      <c r="L92" s="31"/>
      <c r="O92" s="32"/>
      <c r="S92" s="31"/>
      <c r="T92" s="31"/>
      <c r="U92" s="31"/>
      <c r="V92" s="31"/>
      <c r="Y92" s="32"/>
      <c r="AC92" s="31"/>
      <c r="AD92" s="31"/>
      <c r="AE92" s="31"/>
      <c r="AF92" s="31"/>
      <c r="AI92" s="32"/>
      <c r="AM92" s="31"/>
      <c r="AN92" s="31"/>
      <c r="AO92" s="31"/>
      <c r="AP92" s="31"/>
      <c r="AR92" s="31"/>
      <c r="AS92" s="31"/>
      <c r="AT92" s="31"/>
      <c r="AU92" s="31"/>
      <c r="AW92" s="31"/>
      <c r="AX92" s="31"/>
      <c r="AY92" s="31"/>
      <c r="AZ92" s="31"/>
      <c r="BB92" s="31"/>
      <c r="BC92" s="31"/>
      <c r="BD92" s="31"/>
      <c r="BE92" s="31"/>
      <c r="BG92" s="31"/>
      <c r="BH92" s="31"/>
      <c r="BI92" s="31"/>
      <c r="BJ92" s="31"/>
      <c r="BL92" s="31"/>
      <c r="BM92" s="31"/>
      <c r="BN92" s="31"/>
      <c r="BO92" s="31"/>
      <c r="BP92" s="31"/>
    </row>
    <row r="93" spans="1:87" x14ac:dyDescent="0.35">
      <c r="E93" s="32"/>
      <c r="I93" s="31"/>
      <c r="J93" s="31"/>
      <c r="K93" s="31"/>
      <c r="L93" s="31"/>
      <c r="O93" s="32"/>
      <c r="S93" s="31"/>
      <c r="T93" s="31"/>
      <c r="U93" s="31"/>
      <c r="V93" s="31"/>
      <c r="Y93" s="32"/>
      <c r="AC93" s="31"/>
      <c r="AD93" s="31"/>
      <c r="AE93" s="31"/>
      <c r="AF93" s="31"/>
      <c r="AI93" s="32"/>
      <c r="AM93" s="31"/>
      <c r="AN93" s="31"/>
      <c r="AO93" s="31"/>
      <c r="AP93" s="31"/>
      <c r="AR93" s="31"/>
      <c r="AS93" s="31"/>
      <c r="AT93" s="31"/>
      <c r="AU93" s="31"/>
      <c r="AW93" s="31"/>
      <c r="AX93" s="31"/>
      <c r="AY93" s="31"/>
      <c r="AZ93" s="31"/>
      <c r="BB93" s="31"/>
      <c r="BC93" s="31"/>
      <c r="BD93" s="31"/>
      <c r="BE93" s="31"/>
      <c r="BG93" s="31"/>
      <c r="BH93" s="31"/>
      <c r="BI93" s="31"/>
      <c r="BJ93" s="31"/>
      <c r="BL93" s="31"/>
      <c r="BM93" s="31"/>
      <c r="BN93" s="31"/>
      <c r="BO93" s="31"/>
      <c r="BP93" s="31"/>
    </row>
  </sheetData>
  <mergeCells count="88">
    <mergeCell ref="BL44:BP44"/>
    <mergeCell ref="AR64:AU64"/>
    <mergeCell ref="AW64:AZ64"/>
    <mergeCell ref="BB64:BE64"/>
    <mergeCell ref="BG64:BJ64"/>
    <mergeCell ref="BL64:BP64"/>
    <mergeCell ref="BL3:BP3"/>
    <mergeCell ref="AR23:AU23"/>
    <mergeCell ref="AW23:AZ23"/>
    <mergeCell ref="BB23:BE23"/>
    <mergeCell ref="BG23:BJ23"/>
    <mergeCell ref="BL23:BP23"/>
    <mergeCell ref="BV2:CI2"/>
    <mergeCell ref="D2:L2"/>
    <mergeCell ref="N2:V2"/>
    <mergeCell ref="X2:AF2"/>
    <mergeCell ref="AH2:AP2"/>
    <mergeCell ref="AR2:AU2"/>
    <mergeCell ref="AW2:AZ2"/>
    <mergeCell ref="BB2:BE2"/>
    <mergeCell ref="BG2:BJ2"/>
    <mergeCell ref="BL2:BP2"/>
    <mergeCell ref="CA3:CD3"/>
    <mergeCell ref="CF3:CI3"/>
    <mergeCell ref="D23:L23"/>
    <mergeCell ref="N23:V23"/>
    <mergeCell ref="X23:AF23"/>
    <mergeCell ref="AH23:AP23"/>
    <mergeCell ref="BV23:CI23"/>
    <mergeCell ref="D3:L3"/>
    <mergeCell ref="N3:V3"/>
    <mergeCell ref="X3:AF3"/>
    <mergeCell ref="AH3:AP3"/>
    <mergeCell ref="BV3:BY3"/>
    <mergeCell ref="AR3:AU3"/>
    <mergeCell ref="AW3:AZ3"/>
    <mergeCell ref="BB3:BE3"/>
    <mergeCell ref="BG3:BJ3"/>
    <mergeCell ref="CA24:CD24"/>
    <mergeCell ref="CF24:CI24"/>
    <mergeCell ref="D24:L24"/>
    <mergeCell ref="N24:V24"/>
    <mergeCell ref="X24:AF24"/>
    <mergeCell ref="AH24:AP24"/>
    <mergeCell ref="BV24:BY24"/>
    <mergeCell ref="AR24:AU24"/>
    <mergeCell ref="AW24:AZ24"/>
    <mergeCell ref="BB24:BE24"/>
    <mergeCell ref="BG24:BJ24"/>
    <mergeCell ref="BL24:BP24"/>
    <mergeCell ref="D43:L43"/>
    <mergeCell ref="N43:V43"/>
    <mergeCell ref="X43:AF43"/>
    <mergeCell ref="AH43:AP43"/>
    <mergeCell ref="BV43:CI43"/>
    <mergeCell ref="AR43:AU43"/>
    <mergeCell ref="AW43:AZ43"/>
    <mergeCell ref="BB43:BE43"/>
    <mergeCell ref="BG43:BJ43"/>
    <mergeCell ref="BL43:BP43"/>
    <mergeCell ref="CA44:CD44"/>
    <mergeCell ref="CF44:CI44"/>
    <mergeCell ref="D64:L64"/>
    <mergeCell ref="N64:V64"/>
    <mergeCell ref="X64:AF64"/>
    <mergeCell ref="AH64:AP64"/>
    <mergeCell ref="BV64:CI64"/>
    <mergeCell ref="D44:L44"/>
    <mergeCell ref="N44:V44"/>
    <mergeCell ref="X44:AF44"/>
    <mergeCell ref="AH44:AP44"/>
    <mergeCell ref="BV44:BY44"/>
    <mergeCell ref="AR44:AU44"/>
    <mergeCell ref="AW44:AZ44"/>
    <mergeCell ref="BB44:BE44"/>
    <mergeCell ref="BG44:BJ44"/>
    <mergeCell ref="CA65:CD65"/>
    <mergeCell ref="CF65:CI65"/>
    <mergeCell ref="D65:L65"/>
    <mergeCell ref="N65:V65"/>
    <mergeCell ref="X65:AF65"/>
    <mergeCell ref="AH65:AP65"/>
    <mergeCell ref="BV65:BY65"/>
    <mergeCell ref="AR65:AU65"/>
    <mergeCell ref="AW65:AZ65"/>
    <mergeCell ref="BB65:BE65"/>
    <mergeCell ref="BG65:BJ65"/>
    <mergeCell ref="BL65:BP65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D615C3257AA49B73D5C2FAD759F61" ma:contentTypeVersion="7" ma:contentTypeDescription="Create a new document." ma:contentTypeScope="" ma:versionID="8c65d7fca4d00a7b9e6d11a1ad00323a">
  <xsd:schema xmlns:xsd="http://www.w3.org/2001/XMLSchema" xmlns:xs="http://www.w3.org/2001/XMLSchema" xmlns:p="http://schemas.microsoft.com/office/2006/metadata/properties" xmlns:ns3="1223bb7e-5b8e-4006-ac68-f051ad7cdffe" targetNamespace="http://schemas.microsoft.com/office/2006/metadata/properties" ma:root="true" ma:fieldsID="a104641e14a8f7e8c559509595d19feb" ns3:_="">
    <xsd:import namespace="1223bb7e-5b8e-4006-ac68-f051ad7cdf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3bb7e-5b8e-4006-ac68-f051ad7cdf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B2A3B4-3144-4E62-B8E2-0EEFB39C3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3bb7e-5b8e-4006-ac68-f051ad7cdf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220AD8-2445-44E3-994C-61DB4289EF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0F67F5-00DB-4A0E-9FAE-4827D26C33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Demographics</vt:lpstr>
      <vt:lpstr>Oral Temp</vt:lpstr>
      <vt:lpstr>Skin Temp</vt:lpstr>
      <vt:lpstr>Thermal Sensation</vt:lpstr>
      <vt:lpstr>Salivary Flow Rate</vt:lpstr>
      <vt:lpstr>Salivary pH</vt:lpstr>
      <vt:lpstr>SBP</vt:lpstr>
      <vt:lpstr>DBP</vt:lpstr>
      <vt:lpstr>HR</vt:lpstr>
      <vt:lpstr>Salivary Nitrite</vt:lpstr>
      <vt:lpstr>Salivary NO2 normalised to SFR</vt:lpstr>
      <vt:lpstr>Salivary NO2 AUC</vt:lpstr>
      <vt:lpstr>Salivary Nitrate</vt:lpstr>
      <vt:lpstr>Salivary NO3 normalised to SFR</vt:lpstr>
      <vt:lpstr>Salivary NO2NO3 ratio</vt:lpstr>
      <vt:lpstr>Plasma Nitrite</vt:lpstr>
      <vt:lpstr>Plasma Nitrate</vt:lpstr>
      <vt:lpstr>Skin Blood Flow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Stevo</dc:creator>
  <cp:keywords/>
  <dc:description/>
  <cp:lastModifiedBy>Stephen Bailey</cp:lastModifiedBy>
  <cp:revision/>
  <dcterms:created xsi:type="dcterms:W3CDTF">2012-03-16T23:15:40Z</dcterms:created>
  <dcterms:modified xsi:type="dcterms:W3CDTF">2023-07-13T09:12:28Z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0x0101005FCD615C3257AA49B73D5C2FAD759F61</vt:lpwstr>
  </property>
</Properties>
</file>